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tabRatio="429" activeTab="0"/>
  </bookViews>
  <sheets>
    <sheet name="表紙" sheetId="1" r:id="rId1"/>
    <sheet name="カレンダー提示用" sheetId="2" r:id="rId2"/>
    <sheet name="カレンダーワークシート" sheetId="3" r:id="rId3"/>
    <sheet name="チェックシート" sheetId="4" r:id="rId4"/>
  </sheets>
  <definedNames>
    <definedName name="_xlnm.Print_Area" localSheetId="2">'カレンダーワークシート'!$A$1:$O$12</definedName>
    <definedName name="_xlnm.Print_Area" localSheetId="3">'チェックシート'!#REF!</definedName>
    <definedName name="_xlnm.Print_Area" localSheetId="0">'表紙'!#REF!</definedName>
  </definedNames>
  <calcPr fullCalcOnLoad="1"/>
</workbook>
</file>

<file path=xl/sharedStrings.xml><?xml version="1.0" encoding="utf-8"?>
<sst xmlns="http://schemas.openxmlformats.org/spreadsheetml/2006/main" count="186" uniqueCount="67">
  <si>
    <t>月</t>
  </si>
  <si>
    <t>月</t>
  </si>
  <si>
    <t>火</t>
  </si>
  <si>
    <t>水</t>
  </si>
  <si>
    <t>木</t>
  </si>
  <si>
    <t>金</t>
  </si>
  <si>
    <t>土</t>
  </si>
  <si>
    <t>げつ</t>
  </si>
  <si>
    <t>か</t>
  </si>
  <si>
    <t>すい</t>
  </si>
  <si>
    <t>もく</t>
  </si>
  <si>
    <t>きん</t>
  </si>
  <si>
    <t>今日は</t>
  </si>
  <si>
    <t>年</t>
  </si>
  <si>
    <t>選択年リスト</t>
  </si>
  <si>
    <t>選択月</t>
  </si>
  <si>
    <t>月</t>
  </si>
  <si>
    <t>日</t>
  </si>
  <si>
    <t>水</t>
  </si>
  <si>
    <t>木</t>
  </si>
  <si>
    <t>金</t>
  </si>
  <si>
    <t>土</t>
  </si>
  <si>
    <t>木</t>
  </si>
  <si>
    <t>前　月</t>
  </si>
  <si>
    <t>来　月</t>
  </si>
  <si>
    <t>カレンダー関数</t>
  </si>
  <si>
    <t>前月表示の関数</t>
  </si>
  <si>
    <t>来月表示の関数</t>
  </si>
  <si>
    <t>循環関数回避</t>
  </si>
  <si>
    <t>火</t>
  </si>
  <si>
    <t>にち</t>
  </si>
  <si>
    <t>にち</t>
  </si>
  <si>
    <t>げつ</t>
  </si>
  <si>
    <t>か</t>
  </si>
  <si>
    <t>すい</t>
  </si>
  <si>
    <t>もく</t>
  </si>
  <si>
    <t>きん</t>
  </si>
  <si>
    <t>ど</t>
  </si>
  <si>
    <t>達成できた項目に　　チェックしましょう。</t>
  </si>
  <si>
    <t>学部</t>
  </si>
  <si>
    <t>組</t>
  </si>
  <si>
    <t>学級</t>
  </si>
  <si>
    <t>記入年月日</t>
  </si>
  <si>
    <t>記 入 者</t>
  </si>
  <si>
    <t>名 前</t>
  </si>
  <si>
    <t>備　考</t>
  </si>
  <si>
    <t>チェック日</t>
  </si>
  <si>
    <t>曜日の配列がわかる。（日・月・火・水・木・金・土）</t>
  </si>
  <si>
    <t>今日が何日かわかる。</t>
  </si>
  <si>
    <t>明日が何日かわかる。</t>
  </si>
  <si>
    <t>昨日が何日かわかる。</t>
  </si>
  <si>
    <t>一昨日が何日かわかる。</t>
  </si>
  <si>
    <t>明々後日が何日かわかる。</t>
  </si>
  <si>
    <t>一週間が７日あるとわかる。</t>
  </si>
  <si>
    <t>提示用教材</t>
  </si>
  <si>
    <t>来週の意味がわかる。</t>
  </si>
  <si>
    <t>先週の意味がわかる。</t>
  </si>
  <si>
    <t>来月の意味わかる。</t>
  </si>
  <si>
    <t>先月の意味がわかる。</t>
  </si>
  <si>
    <t>休みの日（日曜日・土曜日）がわかる。</t>
  </si>
  <si>
    <t>公休日がわかる。</t>
  </si>
  <si>
    <t>チェック</t>
  </si>
  <si>
    <t>エクセル</t>
  </si>
  <si>
    <t>曜 日 の 学 習</t>
  </si>
  <si>
    <t>提示用教材へ</t>
  </si>
  <si>
    <t>ワークシートへ</t>
  </si>
  <si>
    <t>チェックシートへ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</si>
</sst>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36"/>
      <name val="ＭＳ Ｐゴシック"/>
      <family val="3"/>
    </font>
    <font>
      <sz val="18"/>
      <color indexed="10"/>
      <name val="ＭＳ Ｐ明朝"/>
      <family val="1"/>
    </font>
    <font>
      <sz val="36"/>
      <color indexed="1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32"/>
      <name val="ＭＳ Ｐ明朝"/>
      <family val="1"/>
    </font>
    <font>
      <sz val="32"/>
      <color indexed="10"/>
      <name val="ＭＳ Ｐ明朝"/>
      <family val="1"/>
    </font>
    <font>
      <sz val="18"/>
      <color indexed="17"/>
      <name val="ＭＳ Ｐ明朝"/>
      <family val="1"/>
    </font>
    <font>
      <sz val="32"/>
      <color indexed="17"/>
      <name val="ＭＳ Ｐ明朝"/>
      <family val="1"/>
    </font>
    <font>
      <sz val="36"/>
      <color indexed="17"/>
      <name val="ＭＳ Ｐゴシック"/>
      <family val="3"/>
    </font>
    <font>
      <sz val="18"/>
      <color indexed="21"/>
      <name val="ＭＳ Ｐ明朝"/>
      <family val="1"/>
    </font>
    <font>
      <sz val="36"/>
      <color indexed="8"/>
      <name val="ＭＳ Ｐゴシック"/>
      <family val="3"/>
    </font>
    <font>
      <sz val="36"/>
      <color indexed="12"/>
      <name val="ＭＳ Ｐゴシック"/>
      <family val="3"/>
    </font>
    <font>
      <sz val="18"/>
      <color indexed="12"/>
      <name val="ＭＳ Ｐ明朝"/>
      <family val="1"/>
    </font>
    <font>
      <sz val="32"/>
      <color indexed="12"/>
      <name val="ＭＳ Ｐ明朝"/>
      <family val="1"/>
    </font>
    <font>
      <sz val="22"/>
      <color indexed="8"/>
      <name val="ＭＳ Ｐゴシック"/>
      <family val="3"/>
    </font>
    <font>
      <sz val="11"/>
      <color indexed="16"/>
      <name val="ＭＳ Ｐゴシック"/>
      <family val="3"/>
    </font>
    <font>
      <sz val="12"/>
      <color indexed="10"/>
      <name val="ＭＳ Ｐ明朝"/>
      <family val="1"/>
    </font>
    <font>
      <b/>
      <sz val="16"/>
      <color indexed="10"/>
      <name val="ＭＳ Ｐゴシック"/>
      <family val="3"/>
    </font>
    <font>
      <sz val="11"/>
      <color indexed="58"/>
      <name val="ＭＳ Ｐゴシック"/>
      <family val="3"/>
    </font>
    <font>
      <b/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56"/>
      <name val="ＭＳ Ｐゴシック"/>
      <family val="3"/>
    </font>
    <font>
      <sz val="16"/>
      <color indexed="10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0" fillId="6" borderId="2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3" fillId="0" borderId="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right"/>
    </xf>
    <xf numFmtId="0" fontId="23" fillId="0" borderId="7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33" fillId="0" borderId="0" xfId="16" applyAlignment="1">
      <alignment vertical="center"/>
    </xf>
    <xf numFmtId="0" fontId="0" fillId="0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10" fillId="6" borderId="5" xfId="0" applyNumberFormat="1" applyFont="1" applyFill="1" applyBorder="1" applyAlignment="1">
      <alignment horizontal="center" vertical="center"/>
    </xf>
    <xf numFmtId="176" fontId="10" fillId="6" borderId="3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0" fontId="11" fillId="6" borderId="10" xfId="0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0" fontId="11" fillId="6" borderId="11" xfId="0" applyFont="1" applyFill="1" applyBorder="1" applyAlignment="1">
      <alignment horizontal="right"/>
    </xf>
    <xf numFmtId="0" fontId="11" fillId="6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/>
    </xf>
    <xf numFmtId="0" fontId="22" fillId="0" borderId="7" xfId="0" applyFont="1" applyBorder="1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14" fontId="0" fillId="0" borderId="20" xfId="0" applyNumberForma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0" fontId="0" fillId="6" borderId="9" xfId="0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 textRotation="255"/>
    </xf>
    <xf numFmtId="0" fontId="22" fillId="6" borderId="21" xfId="0" applyFont="1" applyFill="1" applyBorder="1" applyAlignment="1">
      <alignment horizontal="center" vertical="center" textRotation="255"/>
    </xf>
    <xf numFmtId="0" fontId="29" fillId="2" borderId="9" xfId="0" applyFont="1" applyFill="1" applyBorder="1" applyAlignment="1">
      <alignment horizontal="center" vertical="center" textRotation="255"/>
    </xf>
    <xf numFmtId="0" fontId="29" fillId="2" borderId="21" xfId="0" applyFont="1" applyFill="1" applyBorder="1" applyAlignment="1">
      <alignment horizontal="center" vertical="center" textRotation="255"/>
    </xf>
    <xf numFmtId="0" fontId="22" fillId="6" borderId="9" xfId="0" applyFont="1" applyFill="1" applyBorder="1" applyAlignment="1">
      <alignment horizontal="center" vertical="center" textRotation="255" wrapText="1"/>
    </xf>
    <xf numFmtId="0" fontId="22" fillId="6" borderId="21" xfId="0" applyFont="1" applyFill="1" applyBorder="1" applyAlignment="1">
      <alignment horizontal="center" vertical="center" textRotation="255" wrapText="1"/>
    </xf>
    <xf numFmtId="0" fontId="22" fillId="6" borderId="12" xfId="0" applyFont="1" applyFill="1" applyBorder="1" applyAlignment="1">
      <alignment horizontal="center" vertical="center" textRotation="255" wrapText="1"/>
    </xf>
    <xf numFmtId="0" fontId="29" fillId="8" borderId="9" xfId="0" applyFont="1" applyFill="1" applyBorder="1" applyAlignment="1">
      <alignment horizontal="center" vertical="center" textRotation="255"/>
    </xf>
    <xf numFmtId="0" fontId="29" fillId="8" borderId="21" xfId="0" applyFont="1" applyFill="1" applyBorder="1" applyAlignment="1">
      <alignment horizontal="center" vertical="center" textRotation="255"/>
    </xf>
    <xf numFmtId="0" fontId="29" fillId="8" borderId="12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16</xdr:row>
      <xdr:rowOff>123825</xdr:rowOff>
    </xdr:from>
    <xdr:to>
      <xdr:col>11</xdr:col>
      <xdr:colOff>857250</xdr:colOff>
      <xdr:row>23</xdr:row>
      <xdr:rowOff>47625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800100" y="2695575"/>
          <a:ext cx="7600950" cy="1123950"/>
        </a:xfrm>
        <a:prstGeom prst="rect">
          <a:avLst/>
        </a:prstGeom>
        <a:gradFill rotWithShape="1">
          <a:gsLst>
            <a:gs pos="0">
              <a:srgbClr val="5E755E"/>
            </a:gs>
            <a:gs pos="100000">
              <a:srgbClr val="CCFFCC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注意事項）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このブックは、カレンダーの提示用教材とワークシート、チェックシートから構成されています。
ワークシートは、年、月を選択して印刷して使用して下さい。また、提示用教材は、各ボタンにＶＢＡを使用していますので、セキュリティ設定をして下さい。年・月の選択は、プルダウンメニューから選択できます。</a:t>
          </a:r>
        </a:p>
      </xdr:txBody>
    </xdr:sp>
    <xdr:clientData fPrintsWithSheet="0"/>
  </xdr:twoCellAnchor>
  <xdr:twoCellAnchor editAs="absolute">
    <xdr:from>
      <xdr:col>3</xdr:col>
      <xdr:colOff>485775</xdr:colOff>
      <xdr:row>24</xdr:row>
      <xdr:rowOff>85725</xdr:rowOff>
    </xdr:from>
    <xdr:to>
      <xdr:col>9</xdr:col>
      <xdr:colOff>676275</xdr:colOff>
      <xdr:row>29</xdr:row>
      <xdr:rowOff>76200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4029075"/>
          <a:ext cx="430530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457200</xdr:colOff>
      <xdr:row>1</xdr:row>
      <xdr:rowOff>28575</xdr:rowOff>
    </xdr:from>
    <xdr:to>
      <xdr:col>10</xdr:col>
      <xdr:colOff>295275</xdr:colOff>
      <xdr:row>8</xdr:row>
      <xdr:rowOff>47625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1828800" y="200025"/>
          <a:ext cx="5324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特殊教育諸学校
～カレンダー学習～　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66675</xdr:rowOff>
    </xdr:from>
    <xdr:to>
      <xdr:col>18</xdr:col>
      <xdr:colOff>95250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66675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285750</xdr:colOff>
      <xdr:row>0</xdr:row>
      <xdr:rowOff>66675</xdr:rowOff>
    </xdr:from>
    <xdr:to>
      <xdr:col>18</xdr:col>
      <xdr:colOff>85725</xdr:colOff>
      <xdr:row>0</xdr:row>
      <xdr:rowOff>314325</xdr:rowOff>
    </xdr:to>
    <xdr:pic>
      <xdr:nvPicPr>
        <xdr:cNvPr id="2" name="CommandButto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66675"/>
          <a:ext cx="8096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276225</xdr:colOff>
      <xdr:row>0</xdr:row>
      <xdr:rowOff>390525</xdr:rowOff>
    </xdr:from>
    <xdr:to>
      <xdr:col>18</xdr:col>
      <xdr:colOff>142875</xdr:colOff>
      <xdr:row>2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39052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L3:L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2" max="12" width="17.875" style="0" customWidth="1"/>
  </cols>
  <sheetData>
    <row r="3" ht="13.5">
      <c r="L3" s="58" t="s">
        <v>64</v>
      </c>
    </row>
    <row r="4" ht="6.75" customHeight="1"/>
    <row r="5" ht="13.5">
      <c r="L5" s="58" t="s">
        <v>65</v>
      </c>
    </row>
    <row r="6" ht="6.75" customHeight="1"/>
    <row r="7" ht="13.5">
      <c r="L7" s="58" t="s">
        <v>66</v>
      </c>
    </row>
  </sheetData>
  <hyperlinks>
    <hyperlink ref="L3" location="カレンダー提示用!A1" display="提示用教材へ"/>
    <hyperlink ref="L5" location="カレンダーワークシート!A1" display="ワークシートへ"/>
    <hyperlink ref="L7" location="チェックシート!A1" display="チェックシートへ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R6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15" width="7.00390625" style="0" customWidth="1"/>
    <col min="16" max="20" width="6.625" style="0" customWidth="1"/>
    <col min="21" max="23" width="8.75390625" style="0" customWidth="1"/>
  </cols>
  <sheetData>
    <row r="1" spans="12:18" ht="31.5" customHeight="1">
      <c r="L1" s="31"/>
      <c r="M1" s="30" t="s">
        <v>12</v>
      </c>
      <c r="N1" s="67">
        <f ca="1">TODAY()</f>
        <v>38321</v>
      </c>
      <c r="O1" s="68"/>
      <c r="P1" s="29"/>
      <c r="Q1" s="29"/>
      <c r="R1" s="29"/>
    </row>
    <row r="2" spans="5:18" ht="18" customHeight="1">
      <c r="E2" s="86">
        <v>2004</v>
      </c>
      <c r="F2" s="87"/>
      <c r="G2" s="84" t="s">
        <v>13</v>
      </c>
      <c r="H2" s="69">
        <v>11</v>
      </c>
      <c r="I2" s="70"/>
      <c r="J2" s="83" t="s">
        <v>1</v>
      </c>
      <c r="K2" s="5"/>
      <c r="L2" s="20"/>
      <c r="M2" s="18"/>
      <c r="N2" s="19"/>
      <c r="O2" s="19"/>
      <c r="P2" s="29"/>
      <c r="Q2" s="29"/>
      <c r="R2" s="29"/>
    </row>
    <row r="3" spans="5:18" ht="18" customHeight="1">
      <c r="E3" s="88"/>
      <c r="F3" s="89"/>
      <c r="G3" s="85"/>
      <c r="H3" s="71"/>
      <c r="I3" s="72"/>
      <c r="J3" s="83"/>
      <c r="K3" s="5"/>
      <c r="L3" s="59"/>
      <c r="P3" s="29"/>
      <c r="Q3" s="29"/>
      <c r="R3" s="29"/>
    </row>
    <row r="4" spans="16:18" ht="10.5" customHeight="1">
      <c r="P4" s="29"/>
      <c r="Q4" s="29"/>
      <c r="R4" s="29"/>
    </row>
    <row r="5" spans="2:18" ht="21">
      <c r="B5" s="57" t="s">
        <v>30</v>
      </c>
      <c r="C5" s="57"/>
      <c r="D5" s="81" t="s">
        <v>7</v>
      </c>
      <c r="E5" s="81"/>
      <c r="F5" s="81" t="s">
        <v>8</v>
      </c>
      <c r="G5" s="81"/>
      <c r="H5" s="81" t="s">
        <v>9</v>
      </c>
      <c r="I5" s="81"/>
      <c r="J5" s="81" t="s">
        <v>10</v>
      </c>
      <c r="K5" s="81"/>
      <c r="L5" s="81" t="s">
        <v>11</v>
      </c>
      <c r="M5" s="81"/>
      <c r="N5" s="75" t="s">
        <v>37</v>
      </c>
      <c r="O5" s="75"/>
      <c r="P5" s="29"/>
      <c r="Q5" s="29"/>
      <c r="R5" s="29"/>
    </row>
    <row r="6" spans="2:18" ht="35.25" customHeight="1">
      <c r="B6" s="82" t="s">
        <v>17</v>
      </c>
      <c r="C6" s="82"/>
      <c r="D6" s="80" t="s">
        <v>0</v>
      </c>
      <c r="E6" s="80"/>
      <c r="F6" s="80" t="s">
        <v>29</v>
      </c>
      <c r="G6" s="80"/>
      <c r="H6" s="80" t="s">
        <v>3</v>
      </c>
      <c r="I6" s="80"/>
      <c r="J6" s="80" t="s">
        <v>4</v>
      </c>
      <c r="K6" s="80"/>
      <c r="L6" s="80" t="s">
        <v>5</v>
      </c>
      <c r="M6" s="80"/>
      <c r="N6" s="76" t="s">
        <v>6</v>
      </c>
      <c r="O6" s="76"/>
      <c r="P6" s="29"/>
      <c r="Q6" s="29"/>
      <c r="R6" s="29"/>
    </row>
    <row r="7" spans="2:18" ht="42" customHeight="1">
      <c r="B7" s="74">
        <f>IF($D$58=1,1,"")</f>
      </c>
      <c r="C7" s="74"/>
      <c r="D7" s="63">
        <f>IF($D$58=2,1,IF($D$58&lt;2,B7+1,""))</f>
        <v>1</v>
      </c>
      <c r="E7" s="63"/>
      <c r="F7" s="63">
        <f>IF($D$58=3,1,IF($D$58&lt;3,D7+1,""))</f>
        <v>2</v>
      </c>
      <c r="G7" s="64"/>
      <c r="H7" s="63">
        <f>IF($D$58=4,1,IF($D$58&lt;4,F7+1,""))</f>
        <v>3</v>
      </c>
      <c r="I7" s="63"/>
      <c r="J7" s="63">
        <f>IF($D$58=5,1,IF($D$58&lt;5,H7+1,""))</f>
        <v>4</v>
      </c>
      <c r="K7" s="63"/>
      <c r="L7" s="63">
        <f>IF($D$58=6,1,IF($D$58&lt;6,J7+1,""))</f>
        <v>5</v>
      </c>
      <c r="M7" s="64"/>
      <c r="N7" s="62">
        <f>IF($D$58=7,1,IF($D$58&lt;7,L7+1,""))</f>
        <v>6</v>
      </c>
      <c r="O7" s="62"/>
      <c r="P7" s="29"/>
      <c r="Q7" s="29"/>
      <c r="R7" s="29"/>
    </row>
    <row r="8" spans="2:18" ht="42" customHeight="1">
      <c r="B8" s="74">
        <f>N7+1</f>
        <v>7</v>
      </c>
      <c r="C8" s="74"/>
      <c r="D8" s="63">
        <f>B8+1</f>
        <v>8</v>
      </c>
      <c r="E8" s="64"/>
      <c r="F8" s="63">
        <f>D8+1</f>
        <v>9</v>
      </c>
      <c r="G8" s="64"/>
      <c r="H8" s="63">
        <f>F8+1</f>
        <v>10</v>
      </c>
      <c r="I8" s="64"/>
      <c r="J8" s="63">
        <f>H8+1</f>
        <v>11</v>
      </c>
      <c r="K8" s="64"/>
      <c r="L8" s="63">
        <f>J8+1</f>
        <v>12</v>
      </c>
      <c r="M8" s="64"/>
      <c r="N8" s="62">
        <f>L8+1</f>
        <v>13</v>
      </c>
      <c r="O8" s="62"/>
      <c r="P8" s="29"/>
      <c r="Q8" s="29"/>
      <c r="R8" s="29"/>
    </row>
    <row r="9" spans="2:18" ht="42" customHeight="1">
      <c r="B9" s="74">
        <f>N8+1</f>
        <v>14</v>
      </c>
      <c r="C9" s="74"/>
      <c r="D9" s="63">
        <f>B9+1</f>
        <v>15</v>
      </c>
      <c r="E9" s="64"/>
      <c r="F9" s="63">
        <f>D9+1</f>
        <v>16</v>
      </c>
      <c r="G9" s="64"/>
      <c r="H9" s="63">
        <f>F9+1</f>
        <v>17</v>
      </c>
      <c r="I9" s="64"/>
      <c r="J9" s="63">
        <f>H9+1</f>
        <v>18</v>
      </c>
      <c r="K9" s="64"/>
      <c r="L9" s="63">
        <f>J9+1</f>
        <v>19</v>
      </c>
      <c r="M9" s="64"/>
      <c r="N9" s="62">
        <f>L9+1</f>
        <v>20</v>
      </c>
      <c r="O9" s="62"/>
      <c r="P9" s="29"/>
      <c r="Q9" s="29"/>
      <c r="R9" s="29"/>
    </row>
    <row r="10" spans="2:18" ht="42" customHeight="1">
      <c r="B10" s="74">
        <f>N9+1</f>
        <v>21</v>
      </c>
      <c r="C10" s="74"/>
      <c r="D10" s="63">
        <f>B10+1</f>
        <v>22</v>
      </c>
      <c r="E10" s="64"/>
      <c r="F10" s="63">
        <f>D10+1</f>
        <v>23</v>
      </c>
      <c r="G10" s="64"/>
      <c r="H10" s="63">
        <f>F10+1</f>
        <v>24</v>
      </c>
      <c r="I10" s="64"/>
      <c r="J10" s="63">
        <f>H10+1</f>
        <v>25</v>
      </c>
      <c r="K10" s="64"/>
      <c r="L10" s="63">
        <f>J10+1</f>
        <v>26</v>
      </c>
      <c r="M10" s="64"/>
      <c r="N10" s="62">
        <f>L10+1</f>
        <v>27</v>
      </c>
      <c r="O10" s="62"/>
      <c r="P10" s="29"/>
      <c r="Q10" s="29"/>
      <c r="R10" s="29"/>
    </row>
    <row r="11" spans="2:18" ht="42" customHeight="1">
      <c r="B11" s="74">
        <f>IF(N10&lt;$E$58,N10+1,"")</f>
        <v>28</v>
      </c>
      <c r="C11" s="74"/>
      <c r="D11" s="63">
        <f>IF(B11&lt;$E$58,B11+1,"")</f>
        <v>29</v>
      </c>
      <c r="E11" s="64"/>
      <c r="F11" s="63">
        <f>IF(D11&lt;$E$58,D11+1,"")</f>
        <v>30</v>
      </c>
      <c r="G11" s="64"/>
      <c r="H11" s="64">
        <f>IF(F11&lt;$E$58,F11+1,"")</f>
      </c>
      <c r="I11" s="64"/>
      <c r="J11" s="63">
        <f>IF(H11&lt;$E$58,H11+1,"")</f>
      </c>
      <c r="K11" s="64"/>
      <c r="L11" s="64">
        <f>IF(J11&lt;$E$58,J11+1,"")</f>
      </c>
      <c r="M11" s="64"/>
      <c r="N11" s="62">
        <f>IF(L11&lt;$E$58,L11+1,"")</f>
      </c>
      <c r="O11" s="62"/>
      <c r="P11" s="29"/>
      <c r="Q11" s="29"/>
      <c r="R11" s="29"/>
    </row>
    <row r="12" spans="2:18" ht="42" customHeight="1">
      <c r="B12" s="74">
        <f>IF(N11&lt;$E$58,N11+1,"")</f>
      </c>
      <c r="C12" s="74"/>
      <c r="D12" s="64">
        <f>IF(B12&lt;$E$58,B12+1,"")</f>
      </c>
      <c r="E12" s="64"/>
      <c r="F12" s="63">
        <f>IF(D12&lt;$E$58,D12+1,"")</f>
      </c>
      <c r="G12" s="64"/>
      <c r="H12" s="64">
        <f>IF(F12&lt;$E$58,F12+1,"")</f>
      </c>
      <c r="I12" s="64"/>
      <c r="J12" s="64">
        <f>IF(H12&lt;$E$58,H12+1,"")</f>
      </c>
      <c r="K12" s="64"/>
      <c r="L12" s="64">
        <f>IF(J12&lt;$E$58,J12+1,"")</f>
      </c>
      <c r="M12" s="64"/>
      <c r="N12" s="62">
        <f>IF(L12&lt;$E$58,L12+1,"")</f>
      </c>
      <c r="O12" s="62"/>
      <c r="P12" s="29"/>
      <c r="Q12" s="29"/>
      <c r="R12" s="29"/>
    </row>
    <row r="13" spans="2:18" ht="152.25" customHeight="1">
      <c r="B13" s="2"/>
      <c r="C13" s="2"/>
      <c r="F13" s="2"/>
      <c r="G13" s="2"/>
      <c r="P13" s="29"/>
      <c r="Q13" s="29"/>
      <c r="R13" s="29"/>
    </row>
    <row r="14" spans="16:18" ht="24.75" customHeight="1">
      <c r="P14" s="29"/>
      <c r="Q14" s="29"/>
      <c r="R14" s="29"/>
    </row>
    <row r="15" spans="4:18" ht="22.5" customHeight="1">
      <c r="D15" s="78" t="s">
        <v>23</v>
      </c>
      <c r="E15" s="78"/>
      <c r="F15" s="78"/>
      <c r="L15" s="79" t="s">
        <v>24</v>
      </c>
      <c r="M15" s="79"/>
      <c r="N15" s="79"/>
      <c r="P15" s="29"/>
      <c r="Q15" s="29"/>
      <c r="R15" s="29"/>
    </row>
    <row r="16" spans="2:16" ht="22.5" customHeight="1">
      <c r="B16" s="77" t="str">
        <f>WIDECHAR($D$61)&amp;"月"</f>
        <v>１０月</v>
      </c>
      <c r="C16" s="77"/>
      <c r="D16" s="77"/>
      <c r="E16" s="77"/>
      <c r="F16" s="77"/>
      <c r="G16" s="77"/>
      <c r="H16" s="77"/>
      <c r="J16" s="77" t="str">
        <f>WIDECHAR($D$64)&amp;"月"</f>
        <v>１２月</v>
      </c>
      <c r="K16" s="77"/>
      <c r="L16" s="77"/>
      <c r="M16" s="77"/>
      <c r="N16" s="77"/>
      <c r="O16" s="77"/>
      <c r="P16" s="77"/>
    </row>
    <row r="17" spans="2:16" ht="22.5" customHeight="1">
      <c r="B17" s="14" t="s">
        <v>17</v>
      </c>
      <c r="C17" s="15" t="s">
        <v>1</v>
      </c>
      <c r="D17" s="15" t="s">
        <v>2</v>
      </c>
      <c r="E17" s="15" t="s">
        <v>18</v>
      </c>
      <c r="F17" s="15" t="s">
        <v>19</v>
      </c>
      <c r="G17" s="15" t="s">
        <v>20</v>
      </c>
      <c r="H17" s="14" t="s">
        <v>21</v>
      </c>
      <c r="J17" s="14" t="s">
        <v>17</v>
      </c>
      <c r="K17" s="15" t="s">
        <v>1</v>
      </c>
      <c r="L17" s="15" t="s">
        <v>2</v>
      </c>
      <c r="M17" s="15" t="s">
        <v>18</v>
      </c>
      <c r="N17" s="15" t="s">
        <v>22</v>
      </c>
      <c r="O17" s="15" t="s">
        <v>20</v>
      </c>
      <c r="P17" s="14" t="s">
        <v>21</v>
      </c>
    </row>
    <row r="18" spans="2:16" ht="29.25" customHeight="1">
      <c r="B18" s="26">
        <f>IF($E$61=1,1,"")</f>
      </c>
      <c r="C18" s="27">
        <f>IF($E$61=2,1,IF(B18="","",B18+1))</f>
      </c>
      <c r="D18" s="27">
        <f>IF($E$61=3,1,IF(C18="","",C18+1))</f>
      </c>
      <c r="E18" s="27">
        <f>IF($E$61=4,1,IF(D18="","",D18+1))</f>
      </c>
      <c r="F18" s="27">
        <f>IF($E$61=5,1,IF(E18="","",E18+1))</f>
      </c>
      <c r="G18" s="27">
        <f>IF($E$61=6,1,IF(F18="","",F18+1))</f>
        <v>1</v>
      </c>
      <c r="H18" s="26">
        <f>IF($E$61=7,1,IF(G18="","",G18+1))</f>
        <v>2</v>
      </c>
      <c r="J18" s="26">
        <f>IF($E$64=1,1,"")</f>
      </c>
      <c r="K18" s="27">
        <f>IF($E$64=2,1,IF(J18="","",J18+1))</f>
      </c>
      <c r="L18" s="27">
        <f>IF($E$64=3,1,IF(K18="","",K18+1))</f>
      </c>
      <c r="M18" s="27">
        <f>IF($E$64=4,1,IF(L18="","",L18+1))</f>
        <v>1</v>
      </c>
      <c r="N18" s="27">
        <f>IF($E$64=5,1,IF(M18="","",M18+1))</f>
        <v>2</v>
      </c>
      <c r="O18" s="27">
        <f>IF($E$64=6,1,IF(N18="","",N18+1))</f>
        <v>3</v>
      </c>
      <c r="P18" s="26">
        <f>IF($E$64=7,1,IF(O18="","",O18+1))</f>
        <v>4</v>
      </c>
    </row>
    <row r="19" spans="2:16" ht="29.25" customHeight="1">
      <c r="B19" s="26">
        <f>H18+1</f>
        <v>3</v>
      </c>
      <c r="C19" s="27">
        <f aca="true" t="shared" si="0" ref="C19:H21">B19+1</f>
        <v>4</v>
      </c>
      <c r="D19" s="27">
        <f t="shared" si="0"/>
        <v>5</v>
      </c>
      <c r="E19" s="27">
        <f t="shared" si="0"/>
        <v>6</v>
      </c>
      <c r="F19" s="27">
        <f t="shared" si="0"/>
        <v>7</v>
      </c>
      <c r="G19" s="27">
        <f t="shared" si="0"/>
        <v>8</v>
      </c>
      <c r="H19" s="26">
        <f t="shared" si="0"/>
        <v>9</v>
      </c>
      <c r="J19" s="26">
        <f>P18+1</f>
        <v>5</v>
      </c>
      <c r="K19" s="27">
        <f aca="true" t="shared" si="1" ref="K19:P21">J19+1</f>
        <v>6</v>
      </c>
      <c r="L19" s="27">
        <f t="shared" si="1"/>
        <v>7</v>
      </c>
      <c r="M19" s="27">
        <f t="shared" si="1"/>
        <v>8</v>
      </c>
      <c r="N19" s="27">
        <f t="shared" si="1"/>
        <v>9</v>
      </c>
      <c r="O19" s="27">
        <f t="shared" si="1"/>
        <v>10</v>
      </c>
      <c r="P19" s="26">
        <f t="shared" si="1"/>
        <v>11</v>
      </c>
    </row>
    <row r="20" spans="2:16" ht="29.25" customHeight="1">
      <c r="B20" s="26">
        <f>H19+1</f>
        <v>10</v>
      </c>
      <c r="C20" s="27">
        <f t="shared" si="0"/>
        <v>11</v>
      </c>
      <c r="D20" s="27">
        <f t="shared" si="0"/>
        <v>12</v>
      </c>
      <c r="E20" s="27">
        <f t="shared" si="0"/>
        <v>13</v>
      </c>
      <c r="F20" s="27">
        <f t="shared" si="0"/>
        <v>14</v>
      </c>
      <c r="G20" s="27">
        <f t="shared" si="0"/>
        <v>15</v>
      </c>
      <c r="H20" s="26">
        <f t="shared" si="0"/>
        <v>16</v>
      </c>
      <c r="J20" s="26">
        <f>P19+1</f>
        <v>12</v>
      </c>
      <c r="K20" s="27">
        <f t="shared" si="1"/>
        <v>13</v>
      </c>
      <c r="L20" s="27">
        <f t="shared" si="1"/>
        <v>14</v>
      </c>
      <c r="M20" s="27">
        <f t="shared" si="1"/>
        <v>15</v>
      </c>
      <c r="N20" s="27">
        <f t="shared" si="1"/>
        <v>16</v>
      </c>
      <c r="O20" s="27">
        <f t="shared" si="1"/>
        <v>17</v>
      </c>
      <c r="P20" s="26">
        <f t="shared" si="1"/>
        <v>18</v>
      </c>
    </row>
    <row r="21" spans="2:17" ht="29.25" customHeight="1">
      <c r="B21" s="26">
        <f>H20+1</f>
        <v>17</v>
      </c>
      <c r="C21" s="27">
        <f t="shared" si="0"/>
        <v>18</v>
      </c>
      <c r="D21" s="27">
        <f t="shared" si="0"/>
        <v>19</v>
      </c>
      <c r="E21" s="27">
        <f t="shared" si="0"/>
        <v>20</v>
      </c>
      <c r="F21" s="27">
        <f t="shared" si="0"/>
        <v>21</v>
      </c>
      <c r="G21" s="27">
        <f t="shared" si="0"/>
        <v>22</v>
      </c>
      <c r="H21" s="26">
        <f t="shared" si="0"/>
        <v>23</v>
      </c>
      <c r="J21" s="26">
        <f>P20+1</f>
        <v>19</v>
      </c>
      <c r="K21" s="27">
        <f t="shared" si="1"/>
        <v>20</v>
      </c>
      <c r="L21" s="27">
        <f t="shared" si="1"/>
        <v>21</v>
      </c>
      <c r="M21" s="27">
        <f t="shared" si="1"/>
        <v>22</v>
      </c>
      <c r="N21" s="27">
        <f t="shared" si="1"/>
        <v>23</v>
      </c>
      <c r="O21" s="27">
        <f t="shared" si="1"/>
        <v>24</v>
      </c>
      <c r="P21" s="26">
        <f t="shared" si="1"/>
        <v>25</v>
      </c>
      <c r="Q21" s="25"/>
    </row>
    <row r="22" spans="2:16" ht="29.25" customHeight="1">
      <c r="B22" s="26">
        <f>IF(H21="","",IF(H21&lt;$F$61,H21+1,""))</f>
        <v>24</v>
      </c>
      <c r="C22" s="27">
        <f aca="true" t="shared" si="2" ref="C22:H23">IF(B22="","",IF(B22&lt;$F$61,B22+1,""))</f>
        <v>25</v>
      </c>
      <c r="D22" s="27">
        <f t="shared" si="2"/>
        <v>26</v>
      </c>
      <c r="E22" s="27">
        <f t="shared" si="2"/>
        <v>27</v>
      </c>
      <c r="F22" s="27">
        <f t="shared" si="2"/>
        <v>28</v>
      </c>
      <c r="G22" s="27">
        <f t="shared" si="2"/>
        <v>29</v>
      </c>
      <c r="H22" s="26">
        <f t="shared" si="2"/>
        <v>30</v>
      </c>
      <c r="J22" s="26">
        <f>IF(P21="","",IF(P21&lt;$F$64,P21+1,""))</f>
        <v>26</v>
      </c>
      <c r="K22" s="27">
        <f aca="true" t="shared" si="3" ref="K22:P23">IF(J22="","",IF(J22&lt;$F$64,J22+1,""))</f>
        <v>27</v>
      </c>
      <c r="L22" s="27">
        <f t="shared" si="3"/>
        <v>28</v>
      </c>
      <c r="M22" s="27">
        <f t="shared" si="3"/>
        <v>29</v>
      </c>
      <c r="N22" s="28">
        <f t="shared" si="3"/>
        <v>30</v>
      </c>
      <c r="O22" s="27">
        <f t="shared" si="3"/>
        <v>31</v>
      </c>
      <c r="P22" s="26">
        <f t="shared" si="3"/>
      </c>
    </row>
    <row r="23" spans="2:16" ht="29.25" customHeight="1">
      <c r="B23" s="26">
        <f>IF(H22="","",IF(H22&lt;$F$61,H22+1,""))</f>
        <v>31</v>
      </c>
      <c r="C23" s="27">
        <f t="shared" si="2"/>
      </c>
      <c r="D23" s="27">
        <f t="shared" si="2"/>
      </c>
      <c r="E23" s="27">
        <f t="shared" si="2"/>
      </c>
      <c r="F23" s="27">
        <f t="shared" si="2"/>
      </c>
      <c r="G23" s="27">
        <f t="shared" si="2"/>
      </c>
      <c r="H23" s="26">
        <f t="shared" si="2"/>
      </c>
      <c r="J23" s="26">
        <f>IF(P22="","",IF(P22&lt;$F$64,P22+1,""))</f>
      </c>
      <c r="K23" s="27">
        <f t="shared" si="3"/>
      </c>
      <c r="L23" s="27">
        <f t="shared" si="3"/>
      </c>
      <c r="M23" s="27">
        <f t="shared" si="3"/>
      </c>
      <c r="N23" s="27">
        <f t="shared" si="3"/>
      </c>
      <c r="O23" s="27">
        <f t="shared" si="3"/>
      </c>
      <c r="P23" s="26">
        <f t="shared" si="3"/>
      </c>
    </row>
    <row r="26" ht="18.75" customHeight="1"/>
    <row r="27" ht="297.75" customHeight="1"/>
    <row r="28" spans="2:6" ht="13.5">
      <c r="B28" s="66" t="s">
        <v>14</v>
      </c>
      <c r="C28" s="66"/>
      <c r="D28" s="3"/>
      <c r="E28" s="66" t="s">
        <v>15</v>
      </c>
      <c r="F28" s="66"/>
    </row>
    <row r="29" spans="2:6" ht="13.5">
      <c r="B29" s="6">
        <v>1985</v>
      </c>
      <c r="C29" s="6" t="s">
        <v>13</v>
      </c>
      <c r="E29" s="6">
        <v>4</v>
      </c>
      <c r="F29" s="6" t="s">
        <v>16</v>
      </c>
    </row>
    <row r="30" spans="2:6" ht="13.5">
      <c r="B30" s="6">
        <v>1986</v>
      </c>
      <c r="C30" s="6" t="s">
        <v>13</v>
      </c>
      <c r="E30" s="6">
        <v>5</v>
      </c>
      <c r="F30" s="6" t="s">
        <v>16</v>
      </c>
    </row>
    <row r="31" spans="2:6" ht="13.5">
      <c r="B31" s="6">
        <v>1987</v>
      </c>
      <c r="C31" s="6" t="s">
        <v>13</v>
      </c>
      <c r="E31" s="6">
        <v>6</v>
      </c>
      <c r="F31" s="6" t="s">
        <v>0</v>
      </c>
    </row>
    <row r="32" spans="2:6" ht="13.5">
      <c r="B32" s="6">
        <v>1988</v>
      </c>
      <c r="C32" s="6" t="s">
        <v>13</v>
      </c>
      <c r="E32" s="6">
        <v>7</v>
      </c>
      <c r="F32" s="6" t="s">
        <v>0</v>
      </c>
    </row>
    <row r="33" spans="2:6" ht="13.5">
      <c r="B33" s="6">
        <v>1989</v>
      </c>
      <c r="C33" s="6" t="s">
        <v>13</v>
      </c>
      <c r="E33" s="6">
        <v>8</v>
      </c>
      <c r="F33" s="6" t="s">
        <v>0</v>
      </c>
    </row>
    <row r="34" spans="2:6" ht="13.5">
      <c r="B34" s="6">
        <v>1990</v>
      </c>
      <c r="C34" s="6" t="s">
        <v>13</v>
      </c>
      <c r="E34" s="6">
        <v>9</v>
      </c>
      <c r="F34" s="6" t="s">
        <v>0</v>
      </c>
    </row>
    <row r="35" spans="2:6" ht="13.5">
      <c r="B35" s="6">
        <v>1991</v>
      </c>
      <c r="C35" s="6" t="s">
        <v>13</v>
      </c>
      <c r="E35" s="6">
        <v>10</v>
      </c>
      <c r="F35" s="6" t="s">
        <v>0</v>
      </c>
    </row>
    <row r="36" spans="2:6" ht="13.5">
      <c r="B36" s="6">
        <v>1992</v>
      </c>
      <c r="C36" s="6" t="s">
        <v>13</v>
      </c>
      <c r="E36" s="6">
        <v>11</v>
      </c>
      <c r="F36" s="6" t="s">
        <v>0</v>
      </c>
    </row>
    <row r="37" spans="2:6" ht="13.5">
      <c r="B37" s="6">
        <v>1993</v>
      </c>
      <c r="C37" s="6" t="s">
        <v>13</v>
      </c>
      <c r="E37" s="6">
        <v>12</v>
      </c>
      <c r="F37" s="6" t="s">
        <v>0</v>
      </c>
    </row>
    <row r="38" spans="2:6" ht="13.5">
      <c r="B38" s="6">
        <v>1994</v>
      </c>
      <c r="C38" s="6" t="s">
        <v>13</v>
      </c>
      <c r="E38" s="6">
        <v>1</v>
      </c>
      <c r="F38" s="6" t="s">
        <v>0</v>
      </c>
    </row>
    <row r="39" spans="2:6" ht="13.5">
      <c r="B39" s="6">
        <v>1995</v>
      </c>
      <c r="C39" s="6" t="s">
        <v>13</v>
      </c>
      <c r="E39" s="6">
        <v>2</v>
      </c>
      <c r="F39" s="6" t="s">
        <v>0</v>
      </c>
    </row>
    <row r="40" spans="2:6" ht="13.5">
      <c r="B40" s="6">
        <v>1996</v>
      </c>
      <c r="C40" s="6" t="s">
        <v>13</v>
      </c>
      <c r="E40" s="6">
        <v>3</v>
      </c>
      <c r="F40" s="6" t="s">
        <v>0</v>
      </c>
    </row>
    <row r="41" spans="2:3" ht="13.5">
      <c r="B41" s="6">
        <v>1997</v>
      </c>
      <c r="C41" s="6" t="s">
        <v>13</v>
      </c>
    </row>
    <row r="42" spans="2:3" ht="13.5">
      <c r="B42" s="6">
        <v>1998</v>
      </c>
      <c r="C42" s="6" t="s">
        <v>13</v>
      </c>
    </row>
    <row r="43" spans="2:3" ht="13.5">
      <c r="B43" s="6">
        <v>1999</v>
      </c>
      <c r="C43" s="6" t="s">
        <v>13</v>
      </c>
    </row>
    <row r="44" spans="2:3" ht="13.5">
      <c r="B44" s="6">
        <v>2000</v>
      </c>
      <c r="C44" s="6" t="s">
        <v>13</v>
      </c>
    </row>
    <row r="45" spans="2:3" ht="13.5">
      <c r="B45" s="6">
        <v>2001</v>
      </c>
      <c r="C45" s="6" t="s">
        <v>13</v>
      </c>
    </row>
    <row r="46" spans="2:3" ht="13.5">
      <c r="B46" s="6">
        <v>2002</v>
      </c>
      <c r="C46" s="6" t="s">
        <v>13</v>
      </c>
    </row>
    <row r="47" spans="2:3" ht="13.5">
      <c r="B47" s="6">
        <v>2003</v>
      </c>
      <c r="C47" s="6" t="s">
        <v>13</v>
      </c>
    </row>
    <row r="48" spans="2:3" ht="13.5">
      <c r="B48" s="6">
        <v>2004</v>
      </c>
      <c r="C48" s="6" t="s">
        <v>13</v>
      </c>
    </row>
    <row r="49" spans="2:3" ht="13.5">
      <c r="B49" s="6">
        <v>2005</v>
      </c>
      <c r="C49" s="6" t="s">
        <v>13</v>
      </c>
    </row>
    <row r="50" spans="2:3" ht="13.5">
      <c r="B50" s="6">
        <v>2006</v>
      </c>
      <c r="C50" s="6" t="s">
        <v>13</v>
      </c>
    </row>
    <row r="51" spans="2:3" ht="13.5">
      <c r="B51" s="6">
        <v>2007</v>
      </c>
      <c r="C51" s="6" t="s">
        <v>13</v>
      </c>
    </row>
    <row r="52" spans="2:3" ht="13.5">
      <c r="B52" s="6">
        <v>2008</v>
      </c>
      <c r="C52" s="6" t="s">
        <v>13</v>
      </c>
    </row>
    <row r="53" spans="2:3" ht="13.5">
      <c r="B53" s="6">
        <v>2009</v>
      </c>
      <c r="C53" s="6" t="s">
        <v>13</v>
      </c>
    </row>
    <row r="54" spans="2:3" ht="13.5">
      <c r="B54" s="6">
        <v>2010</v>
      </c>
      <c r="C54" s="6" t="s">
        <v>13</v>
      </c>
    </row>
    <row r="55" ht="6.75" customHeight="1"/>
    <row r="56" ht="6.75" customHeight="1"/>
    <row r="57" spans="2:13" ht="13.5">
      <c r="B57" s="61" t="s">
        <v>25</v>
      </c>
      <c r="C57" s="61"/>
      <c r="D57" s="61"/>
      <c r="E57" s="61"/>
      <c r="F57" s="61"/>
      <c r="G57" s="61"/>
      <c r="H57" s="3"/>
      <c r="I57" s="3"/>
      <c r="J57" s="3"/>
      <c r="K57" s="3"/>
      <c r="L57" s="3"/>
      <c r="M57" s="3"/>
    </row>
    <row r="58" spans="2:7" ht="13.5">
      <c r="B58" s="7">
        <f>IF(E2&lt;1900,1900,E2)</f>
        <v>2004</v>
      </c>
      <c r="C58" s="7">
        <f>IF(H2=0,1,IF(E61&gt;12,12,H2))</f>
        <v>11</v>
      </c>
      <c r="D58" s="7">
        <f>WEEKDAY(DATE(B58,C58,1))</f>
        <v>2</v>
      </c>
      <c r="E58" s="7">
        <f>IF(C58=2,F58,IF((C58=4)+(C58=6)+(C58=9)+(C58=11),30,31))</f>
        <v>30</v>
      </c>
      <c r="F58" s="8">
        <f>IF(((MOD(B58,4)=0)*(MOD(B58,100)&lt;&gt;0))+(MOD(B58,400)=0),29,28)</f>
        <v>29</v>
      </c>
      <c r="G58" s="9"/>
    </row>
    <row r="59" ht="7.5" customHeight="1"/>
    <row r="60" spans="2:7" ht="13.5">
      <c r="B60" s="73" t="s">
        <v>26</v>
      </c>
      <c r="C60" s="73"/>
      <c r="D60" s="73"/>
      <c r="E60" s="73"/>
      <c r="F60" s="73"/>
      <c r="G60" s="73"/>
    </row>
    <row r="61" spans="2:7" ht="13.5">
      <c r="B61" s="6">
        <f>IF($C$67=1,$B$67-1,$B$67)</f>
        <v>2004</v>
      </c>
      <c r="C61" s="6"/>
      <c r="D61" s="6">
        <f>IF($C$67=1,12,$C$67-1)</f>
        <v>10</v>
      </c>
      <c r="E61" s="6">
        <f>WEEKDAY(DATE(B61,D61,1))</f>
        <v>6</v>
      </c>
      <c r="F61" s="6">
        <f>IF(D61=2,G61,IF((D61=4)+(D61=6)+(D61=9)+(D61=11),30,31))</f>
        <v>31</v>
      </c>
      <c r="G61" s="6">
        <f>IF(((MOD(B61,4)=0)*(MOD(B61,100)&lt;&gt;0))+(MOD(B61,400)=0),29,28)</f>
        <v>29</v>
      </c>
    </row>
    <row r="62" ht="7.5" customHeight="1"/>
    <row r="63" spans="2:7" ht="13.5">
      <c r="B63" s="60" t="s">
        <v>27</v>
      </c>
      <c r="C63" s="60"/>
      <c r="D63" s="60"/>
      <c r="E63" s="60"/>
      <c r="F63" s="60"/>
      <c r="G63" s="60"/>
    </row>
    <row r="64" spans="2:7" ht="13.5">
      <c r="B64" s="10">
        <f>IF($C$67=12,$B$67+1,$B$67)</f>
        <v>2004</v>
      </c>
      <c r="C64" s="10"/>
      <c r="D64" s="10">
        <f>IF($C$58=12,1,$C$58+1)</f>
        <v>12</v>
      </c>
      <c r="E64" s="10">
        <f>WEEKDAY(DATE(B64,D64,1))</f>
        <v>4</v>
      </c>
      <c r="F64" s="10">
        <f>IF(D64=2,G64,IF((D64=4)+(D64=6)+(D64=9)+(D64=11),30,31))</f>
        <v>31</v>
      </c>
      <c r="G64" s="10">
        <f>IF(((MOD(B64,4)=0)*(MOD(B64,100)&lt;&gt;0))+(MOD(B64,400)=0),29,28)</f>
        <v>29</v>
      </c>
    </row>
    <row r="65" ht="7.5" customHeight="1"/>
    <row r="66" spans="2:7" ht="13.5">
      <c r="B66" s="65" t="s">
        <v>28</v>
      </c>
      <c r="C66" s="65"/>
      <c r="D66" s="65"/>
      <c r="E66" s="65"/>
      <c r="F66" s="65"/>
      <c r="G66" s="65"/>
    </row>
    <row r="67" spans="2:7" ht="13.5">
      <c r="B67" s="11">
        <f>IF(E2&lt;1900,1900,E2)</f>
        <v>2004</v>
      </c>
      <c r="C67" s="11">
        <f>IF(H2=0,1,IF(H2&gt;12,12,H2))</f>
        <v>11</v>
      </c>
      <c r="D67" s="11">
        <f>WEEKDAY(DATE(B67,C67,1))</f>
        <v>2</v>
      </c>
      <c r="E67" s="11">
        <f>IF(C67=2,F67,IF((C67=4)+(C67=6)+(C67=9)+(C67=11),30,31))</f>
        <v>30</v>
      </c>
      <c r="F67" s="12">
        <f>IF(((MOD(B67,4)=0)*(MOD(B67,100)&lt;&gt;0))+(MOD(B67,400)=0),29,28)</f>
        <v>29</v>
      </c>
      <c r="G67" s="13"/>
    </row>
  </sheetData>
  <mergeCells count="71">
    <mergeCell ref="J2:J3"/>
    <mergeCell ref="G2:G3"/>
    <mergeCell ref="E2:F3"/>
    <mergeCell ref="F5:G5"/>
    <mergeCell ref="D5:E5"/>
    <mergeCell ref="H5:I5"/>
    <mergeCell ref="F6:G6"/>
    <mergeCell ref="F7:G7"/>
    <mergeCell ref="F8:G8"/>
    <mergeCell ref="B7:C7"/>
    <mergeCell ref="B8:C8"/>
    <mergeCell ref="D6:E6"/>
    <mergeCell ref="B9:C9"/>
    <mergeCell ref="B10:C10"/>
    <mergeCell ref="B6:C6"/>
    <mergeCell ref="B5:C5"/>
    <mergeCell ref="H6:I6"/>
    <mergeCell ref="J5:K5"/>
    <mergeCell ref="J6:K6"/>
    <mergeCell ref="L5:M5"/>
    <mergeCell ref="L6:M6"/>
    <mergeCell ref="N5:O5"/>
    <mergeCell ref="N6:O6"/>
    <mergeCell ref="J16:P16"/>
    <mergeCell ref="B16:H16"/>
    <mergeCell ref="D15:F15"/>
    <mergeCell ref="L15:N15"/>
    <mergeCell ref="D7:E7"/>
    <mergeCell ref="D8:E8"/>
    <mergeCell ref="D9:E9"/>
    <mergeCell ref="D10:E10"/>
    <mergeCell ref="F9:G9"/>
    <mergeCell ref="F10:G10"/>
    <mergeCell ref="F11:G11"/>
    <mergeCell ref="F12:G12"/>
    <mergeCell ref="B11:C11"/>
    <mergeCell ref="B12:C12"/>
    <mergeCell ref="D11:E11"/>
    <mergeCell ref="D12:E12"/>
    <mergeCell ref="H7:I7"/>
    <mergeCell ref="H8:I8"/>
    <mergeCell ref="H9:I9"/>
    <mergeCell ref="H10:I10"/>
    <mergeCell ref="J7:K7"/>
    <mergeCell ref="J8:K8"/>
    <mergeCell ref="J9:K9"/>
    <mergeCell ref="J10:K10"/>
    <mergeCell ref="H11:I11"/>
    <mergeCell ref="H12:I12"/>
    <mergeCell ref="J11:K11"/>
    <mergeCell ref="J12:K12"/>
    <mergeCell ref="B66:G66"/>
    <mergeCell ref="B28:C28"/>
    <mergeCell ref="E28:F28"/>
    <mergeCell ref="N1:O1"/>
    <mergeCell ref="N12:O12"/>
    <mergeCell ref="N11:O11"/>
    <mergeCell ref="L12:M12"/>
    <mergeCell ref="H2:I3"/>
    <mergeCell ref="L11:M11"/>
    <mergeCell ref="B60:G60"/>
    <mergeCell ref="B63:G63"/>
    <mergeCell ref="B57:G57"/>
    <mergeCell ref="N7:O7"/>
    <mergeCell ref="N8:O8"/>
    <mergeCell ref="N9:O9"/>
    <mergeCell ref="N10:O10"/>
    <mergeCell ref="L7:M7"/>
    <mergeCell ref="L8:M8"/>
    <mergeCell ref="L9:M9"/>
    <mergeCell ref="L10:M10"/>
  </mergeCells>
  <dataValidations count="2">
    <dataValidation errorStyle="information" type="list" allowBlank="1" showInputMessage="1" showErrorMessage="1" promptTitle="検索年を選択して下さい" prompt="プルダウンメニューから選択して下さい" errorTitle="検索年を選択" error="検索年がない場合は&#10;直接セルに入力して ＯＫ を選択です。" imeMode="halfAlpha" sqref="E2:F3">
      <formula1>$B$29:$B$54</formula1>
    </dataValidation>
    <dataValidation type="list" allowBlank="1" showInputMessage="1" showErrorMessage="1" promptTitle="検索月の選択" prompt="検索月をプルダウンメニューより&#10;選択して下さい。" errorTitle="無効な数字です。" error="１～12までの数字を入力して下さい。" imeMode="halfAlpha" sqref="H2:I3">
      <formula1>$E$29:$E$40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Q6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15" width="7.00390625" style="0" customWidth="1"/>
    <col min="16" max="16" width="6.625" style="0" customWidth="1"/>
    <col min="18" max="19" width="8.75390625" style="0" customWidth="1"/>
    <col min="20" max="20" width="8.875" style="0" customWidth="1"/>
    <col min="21" max="23" width="8.75390625" style="0" customWidth="1"/>
  </cols>
  <sheetData>
    <row r="1" spans="12:17" ht="7.5" customHeight="1">
      <c r="L1" s="95"/>
      <c r="M1" s="95"/>
      <c r="N1" s="94"/>
      <c r="O1" s="94"/>
      <c r="P1" s="4"/>
      <c r="Q1" s="4"/>
    </row>
    <row r="2" spans="5:15" ht="18" customHeight="1">
      <c r="E2" s="92">
        <v>2004</v>
      </c>
      <c r="F2" s="92"/>
      <c r="G2" s="90" t="s">
        <v>13</v>
      </c>
      <c r="H2" s="96">
        <v>7</v>
      </c>
      <c r="I2" s="97"/>
      <c r="J2" s="90" t="s">
        <v>1</v>
      </c>
      <c r="K2" s="90"/>
      <c r="L2" s="20"/>
      <c r="M2" s="20"/>
      <c r="N2" s="21"/>
      <c r="O2" s="21"/>
    </row>
    <row r="3" spans="5:11" ht="18" customHeight="1">
      <c r="E3" s="93"/>
      <c r="F3" s="93"/>
      <c r="G3" s="91"/>
      <c r="H3" s="98"/>
      <c r="I3" s="98"/>
      <c r="J3" s="91"/>
      <c r="K3" s="91"/>
    </row>
    <row r="4" spans="2:15" ht="409.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7" ht="21">
      <c r="B5" s="57" t="s">
        <v>31</v>
      </c>
      <c r="C5" s="57"/>
      <c r="D5" s="81" t="s">
        <v>32</v>
      </c>
      <c r="E5" s="81"/>
      <c r="F5" s="81" t="s">
        <v>33</v>
      </c>
      <c r="G5" s="81"/>
      <c r="H5" s="81" t="s">
        <v>34</v>
      </c>
      <c r="I5" s="81"/>
      <c r="J5" s="81" t="s">
        <v>35</v>
      </c>
      <c r="K5" s="81"/>
      <c r="L5" s="81" t="s">
        <v>36</v>
      </c>
      <c r="M5" s="81"/>
      <c r="N5" s="57" t="s">
        <v>37</v>
      </c>
      <c r="O5" s="57"/>
      <c r="P5" s="1"/>
      <c r="Q5" s="1"/>
    </row>
    <row r="6" spans="2:17" ht="35.25" customHeight="1">
      <c r="B6" s="82" t="s">
        <v>17</v>
      </c>
      <c r="C6" s="82"/>
      <c r="D6" s="80" t="s">
        <v>0</v>
      </c>
      <c r="E6" s="80"/>
      <c r="F6" s="80" t="s">
        <v>29</v>
      </c>
      <c r="G6" s="80"/>
      <c r="H6" s="80" t="s">
        <v>3</v>
      </c>
      <c r="I6" s="80"/>
      <c r="J6" s="80" t="s">
        <v>4</v>
      </c>
      <c r="K6" s="80"/>
      <c r="L6" s="80" t="s">
        <v>5</v>
      </c>
      <c r="M6" s="80"/>
      <c r="N6" s="82" t="s">
        <v>6</v>
      </c>
      <c r="O6" s="82"/>
      <c r="P6" s="1"/>
      <c r="Q6" s="1"/>
    </row>
    <row r="7" spans="2:15" ht="42" customHeight="1">
      <c r="B7" s="74">
        <f>IF($D$58=1,1,"")</f>
      </c>
      <c r="C7" s="74"/>
      <c r="D7" s="63">
        <f>IF($D$58=2,1,IF($D$58&lt;2,B7+1,""))</f>
      </c>
      <c r="E7" s="63"/>
      <c r="F7" s="63">
        <f>IF($D$58=3,1,IF($D$58&lt;3,D7+1,""))</f>
      </c>
      <c r="G7" s="63"/>
      <c r="H7" s="63">
        <f>IF($D$58=4,1,IF($D$58&lt;4,F7+1,""))</f>
      </c>
      <c r="I7" s="63"/>
      <c r="J7" s="63">
        <f>IF($D$58=5,1,IF($D$58&lt;5,H7+1,""))</f>
        <v>1</v>
      </c>
      <c r="K7" s="63"/>
      <c r="L7" s="63">
        <f>IF($D$58=6,1,IF($D$58&lt;6,J7+1,""))</f>
        <v>2</v>
      </c>
      <c r="M7" s="63"/>
      <c r="N7" s="74">
        <f>IF($D$58=7,1,IF($D$58&lt;7,L7+1,""))</f>
        <v>3</v>
      </c>
      <c r="O7" s="74"/>
    </row>
    <row r="8" spans="2:15" ht="42" customHeight="1">
      <c r="B8" s="74">
        <f>N7+1</f>
        <v>4</v>
      </c>
      <c r="C8" s="74"/>
      <c r="D8" s="64">
        <f>B8+1</f>
        <v>5</v>
      </c>
      <c r="E8" s="64"/>
      <c r="F8" s="63">
        <f>D8+1</f>
        <v>6</v>
      </c>
      <c r="G8" s="64"/>
      <c r="H8" s="64">
        <f>F8+1</f>
        <v>7</v>
      </c>
      <c r="I8" s="64"/>
      <c r="J8" s="63">
        <f>H8+1</f>
        <v>8</v>
      </c>
      <c r="K8" s="64"/>
      <c r="L8" s="64">
        <f>J8+1</f>
        <v>9</v>
      </c>
      <c r="M8" s="64"/>
      <c r="N8" s="74">
        <f>L8+1</f>
        <v>10</v>
      </c>
      <c r="O8" s="74"/>
    </row>
    <row r="9" spans="2:15" ht="42" customHeight="1">
      <c r="B9" s="74">
        <f>N8+1</f>
        <v>11</v>
      </c>
      <c r="C9" s="74"/>
      <c r="D9" s="64">
        <f>B9+1</f>
        <v>12</v>
      </c>
      <c r="E9" s="64"/>
      <c r="F9" s="63">
        <f>D9+1</f>
        <v>13</v>
      </c>
      <c r="G9" s="64"/>
      <c r="H9" s="64">
        <f>F9+1</f>
        <v>14</v>
      </c>
      <c r="I9" s="64"/>
      <c r="J9" s="63">
        <f>H9+1</f>
        <v>15</v>
      </c>
      <c r="K9" s="64"/>
      <c r="L9" s="64">
        <f>J9+1</f>
        <v>16</v>
      </c>
      <c r="M9" s="64"/>
      <c r="N9" s="74">
        <f>L9+1</f>
        <v>17</v>
      </c>
      <c r="O9" s="74"/>
    </row>
    <row r="10" spans="2:15" ht="42" customHeight="1">
      <c r="B10" s="74">
        <f>N9+1</f>
        <v>18</v>
      </c>
      <c r="C10" s="74"/>
      <c r="D10" s="63">
        <f>B10+1</f>
        <v>19</v>
      </c>
      <c r="E10" s="64"/>
      <c r="F10" s="64">
        <f>D10+1</f>
        <v>20</v>
      </c>
      <c r="G10" s="64"/>
      <c r="H10" s="63">
        <f>F10+1</f>
        <v>21</v>
      </c>
      <c r="I10" s="64"/>
      <c r="J10" s="64">
        <f>H10+1</f>
        <v>22</v>
      </c>
      <c r="K10" s="64"/>
      <c r="L10" s="63">
        <f>J10+1</f>
        <v>23</v>
      </c>
      <c r="M10" s="64"/>
      <c r="N10" s="74">
        <f>L10+1</f>
        <v>24</v>
      </c>
      <c r="O10" s="74"/>
    </row>
    <row r="11" spans="2:15" ht="42" customHeight="1">
      <c r="B11" s="74">
        <f>IF(N10&lt;$E$58,N10+1,"")</f>
        <v>25</v>
      </c>
      <c r="C11" s="74"/>
      <c r="D11" s="64">
        <f>IF(B11&lt;$E$58,B11+1,"")</f>
        <v>26</v>
      </c>
      <c r="E11" s="64"/>
      <c r="F11" s="63">
        <f>IF(D11&lt;$E$58,D11+1,"")</f>
        <v>27</v>
      </c>
      <c r="G11" s="64"/>
      <c r="H11" s="64">
        <f>IF(F11&lt;$E$58,F11+1,"")</f>
        <v>28</v>
      </c>
      <c r="I11" s="64"/>
      <c r="J11" s="63">
        <f>IF(H11&lt;$E$58,H11+1,"")</f>
        <v>29</v>
      </c>
      <c r="K11" s="64"/>
      <c r="L11" s="64">
        <f>IF(J11&lt;$E$58,J11+1,"")</f>
        <v>30</v>
      </c>
      <c r="M11" s="64"/>
      <c r="N11" s="74">
        <f>IF(L11&lt;$E$58,L11+1,"")</f>
        <v>31</v>
      </c>
      <c r="O11" s="74"/>
    </row>
    <row r="12" spans="2:15" ht="42" customHeight="1">
      <c r="B12" s="74">
        <f>IF(N11&lt;$E$58,N11+1,"")</f>
      </c>
      <c r="C12" s="74"/>
      <c r="D12" s="64">
        <f>IF(B12&lt;$E$58,B12+1,"")</f>
      </c>
      <c r="E12" s="64"/>
      <c r="F12" s="63">
        <f>IF(D12&lt;$E$58,D12+1,"")</f>
      </c>
      <c r="G12" s="64"/>
      <c r="H12" s="64">
        <f>IF(F12&lt;$E$58,F12+1,"")</f>
      </c>
      <c r="I12" s="64"/>
      <c r="J12" s="64">
        <f>IF(H12&lt;$E$58,H12+1,"")</f>
      </c>
      <c r="K12" s="64"/>
      <c r="L12" s="64">
        <f>IF(J12&lt;$E$58,J12+1,"")</f>
      </c>
      <c r="M12" s="64"/>
      <c r="N12" s="74">
        <f>IF(L12&lt;$E$58,L12+1,"")</f>
      </c>
      <c r="O12" s="74"/>
    </row>
    <row r="13" spans="2:7" ht="29.25" customHeight="1">
      <c r="B13" s="2"/>
      <c r="C13" s="2"/>
      <c r="F13" s="2"/>
      <c r="G13" s="2"/>
    </row>
    <row r="14" ht="24.75" customHeight="1"/>
    <row r="15" spans="4:14" ht="22.5" customHeight="1">
      <c r="D15" s="78" t="s">
        <v>23</v>
      </c>
      <c r="E15" s="78"/>
      <c r="F15" s="78"/>
      <c r="L15" s="79" t="s">
        <v>24</v>
      </c>
      <c r="M15" s="79"/>
      <c r="N15" s="79"/>
    </row>
    <row r="16" spans="2:16" ht="22.5" customHeight="1">
      <c r="B16" s="77" t="str">
        <f>WIDECHAR($D$61)&amp;"月"</f>
        <v>６月</v>
      </c>
      <c r="C16" s="77"/>
      <c r="D16" s="77"/>
      <c r="E16" s="77"/>
      <c r="F16" s="77"/>
      <c r="G16" s="77"/>
      <c r="H16" s="77"/>
      <c r="J16" s="77" t="str">
        <f>WIDECHAR($D$64)&amp;"月"</f>
        <v>８月</v>
      </c>
      <c r="K16" s="77"/>
      <c r="L16" s="77"/>
      <c r="M16" s="77"/>
      <c r="N16" s="77"/>
      <c r="O16" s="77"/>
      <c r="P16" s="77"/>
    </row>
    <row r="17" spans="2:16" ht="22.5" customHeight="1">
      <c r="B17" s="14" t="s">
        <v>17</v>
      </c>
      <c r="C17" s="15" t="s">
        <v>1</v>
      </c>
      <c r="D17" s="15" t="s">
        <v>2</v>
      </c>
      <c r="E17" s="15" t="s">
        <v>18</v>
      </c>
      <c r="F17" s="15" t="s">
        <v>19</v>
      </c>
      <c r="G17" s="15" t="s">
        <v>20</v>
      </c>
      <c r="H17" s="14" t="s">
        <v>21</v>
      </c>
      <c r="J17" s="14" t="s">
        <v>17</v>
      </c>
      <c r="K17" s="15" t="s">
        <v>1</v>
      </c>
      <c r="L17" s="15" t="s">
        <v>2</v>
      </c>
      <c r="M17" s="15" t="s">
        <v>18</v>
      </c>
      <c r="N17" s="15" t="s">
        <v>22</v>
      </c>
      <c r="O17" s="15" t="s">
        <v>20</v>
      </c>
      <c r="P17" s="14" t="s">
        <v>21</v>
      </c>
    </row>
    <row r="18" spans="2:16" ht="29.25" customHeight="1">
      <c r="B18" s="16">
        <f>IF($E$61=1,1,"")</f>
      </c>
      <c r="C18" s="17">
        <f>IF($E$61=2,1,IF(B18="","",B18+1))</f>
      </c>
      <c r="D18" s="17">
        <f>IF($E$61=3,1,IF(C18="","",C18+1))</f>
        <v>1</v>
      </c>
      <c r="E18" s="17">
        <f>IF($E$61=4,1,IF(D18="","",D18+1))</f>
        <v>2</v>
      </c>
      <c r="F18" s="17">
        <f>IF($E$61=5,1,IF(E18="","",E18+1))</f>
        <v>3</v>
      </c>
      <c r="G18" s="17">
        <f>IF($E$61=6,1,IF(F18="","",F18+1))</f>
        <v>4</v>
      </c>
      <c r="H18" s="16">
        <f>IF($E$61=7,1,IF(G18="","",G18+1))</f>
        <v>5</v>
      </c>
      <c r="J18" s="16">
        <f>IF($E$64=1,1,"")</f>
        <v>1</v>
      </c>
      <c r="K18" s="17">
        <f>IF($E$64=2,1,IF(J18="","",J18+1))</f>
        <v>2</v>
      </c>
      <c r="L18" s="17">
        <f>IF($E$64=3,1,IF(K18="","",K18+1))</f>
        <v>3</v>
      </c>
      <c r="M18" s="17">
        <f>IF($E$64=4,1,IF(L18="","",L18+1))</f>
        <v>4</v>
      </c>
      <c r="N18" s="17">
        <f>IF($E$64=5,1,IF(M18="","",M18+1))</f>
        <v>5</v>
      </c>
      <c r="O18" s="17">
        <f>IF($E$64=6,1,IF(N18="","",N18+1))</f>
        <v>6</v>
      </c>
      <c r="P18" s="16">
        <f>IF($E$64=7,1,IF(O18="","",O18+1))</f>
        <v>7</v>
      </c>
    </row>
    <row r="19" spans="2:16" ht="29.25" customHeight="1">
      <c r="B19" s="16">
        <f>H18+1</f>
        <v>6</v>
      </c>
      <c r="C19" s="17">
        <f aca="true" t="shared" si="0" ref="C19:H21">B19+1</f>
        <v>7</v>
      </c>
      <c r="D19" s="17">
        <f t="shared" si="0"/>
        <v>8</v>
      </c>
      <c r="E19" s="17">
        <f t="shared" si="0"/>
        <v>9</v>
      </c>
      <c r="F19" s="17">
        <f t="shared" si="0"/>
        <v>10</v>
      </c>
      <c r="G19" s="17">
        <f t="shared" si="0"/>
        <v>11</v>
      </c>
      <c r="H19" s="16">
        <f t="shared" si="0"/>
        <v>12</v>
      </c>
      <c r="J19" s="16">
        <f>P18+1</f>
        <v>8</v>
      </c>
      <c r="K19" s="17">
        <f aca="true" t="shared" si="1" ref="K19:P21">J19+1</f>
        <v>9</v>
      </c>
      <c r="L19" s="17">
        <f t="shared" si="1"/>
        <v>10</v>
      </c>
      <c r="M19" s="17">
        <f t="shared" si="1"/>
        <v>11</v>
      </c>
      <c r="N19" s="17">
        <f t="shared" si="1"/>
        <v>12</v>
      </c>
      <c r="O19" s="17">
        <f t="shared" si="1"/>
        <v>13</v>
      </c>
      <c r="P19" s="16">
        <f t="shared" si="1"/>
        <v>14</v>
      </c>
    </row>
    <row r="20" spans="2:16" ht="29.25" customHeight="1">
      <c r="B20" s="16">
        <f>H19+1</f>
        <v>13</v>
      </c>
      <c r="C20" s="17">
        <f t="shared" si="0"/>
        <v>14</v>
      </c>
      <c r="D20" s="17">
        <f t="shared" si="0"/>
        <v>15</v>
      </c>
      <c r="E20" s="17">
        <f t="shared" si="0"/>
        <v>16</v>
      </c>
      <c r="F20" s="17">
        <f t="shared" si="0"/>
        <v>17</v>
      </c>
      <c r="G20" s="17">
        <f t="shared" si="0"/>
        <v>18</v>
      </c>
      <c r="H20" s="16">
        <f t="shared" si="0"/>
        <v>19</v>
      </c>
      <c r="J20" s="16">
        <f>P19+1</f>
        <v>15</v>
      </c>
      <c r="K20" s="17">
        <f t="shared" si="1"/>
        <v>16</v>
      </c>
      <c r="L20" s="17">
        <f t="shared" si="1"/>
        <v>17</v>
      </c>
      <c r="M20" s="17">
        <f t="shared" si="1"/>
        <v>18</v>
      </c>
      <c r="N20" s="17">
        <f t="shared" si="1"/>
        <v>19</v>
      </c>
      <c r="O20" s="17">
        <f t="shared" si="1"/>
        <v>20</v>
      </c>
      <c r="P20" s="16">
        <f t="shared" si="1"/>
        <v>21</v>
      </c>
    </row>
    <row r="21" spans="2:16" ht="29.25" customHeight="1">
      <c r="B21" s="16">
        <f>H20+1</f>
        <v>20</v>
      </c>
      <c r="C21" s="17">
        <f t="shared" si="0"/>
        <v>21</v>
      </c>
      <c r="D21" s="17">
        <f t="shared" si="0"/>
        <v>22</v>
      </c>
      <c r="E21" s="17">
        <f t="shared" si="0"/>
        <v>23</v>
      </c>
      <c r="F21" s="17">
        <f t="shared" si="0"/>
        <v>24</v>
      </c>
      <c r="G21" s="17">
        <f t="shared" si="0"/>
        <v>25</v>
      </c>
      <c r="H21" s="16">
        <f t="shared" si="0"/>
        <v>26</v>
      </c>
      <c r="J21" s="16">
        <f>P20+1</f>
        <v>22</v>
      </c>
      <c r="K21" s="17">
        <f t="shared" si="1"/>
        <v>23</v>
      </c>
      <c r="L21" s="17">
        <f t="shared" si="1"/>
        <v>24</v>
      </c>
      <c r="M21" s="17">
        <f t="shared" si="1"/>
        <v>25</v>
      </c>
      <c r="N21" s="17">
        <f t="shared" si="1"/>
        <v>26</v>
      </c>
      <c r="O21" s="17">
        <f t="shared" si="1"/>
        <v>27</v>
      </c>
      <c r="P21" s="16">
        <f t="shared" si="1"/>
        <v>28</v>
      </c>
    </row>
    <row r="22" spans="2:16" ht="29.25" customHeight="1">
      <c r="B22" s="16">
        <f>IF(H21="","",IF(H21&lt;$F$61,H21+1,""))</f>
        <v>27</v>
      </c>
      <c r="C22" s="17">
        <f aca="true" t="shared" si="2" ref="C22:H23">IF(B22="","",IF(B22&lt;$F$61,B22+1,""))</f>
        <v>28</v>
      </c>
      <c r="D22" s="17">
        <f t="shared" si="2"/>
        <v>29</v>
      </c>
      <c r="E22" s="17">
        <f t="shared" si="2"/>
        <v>30</v>
      </c>
      <c r="F22" s="17">
        <f t="shared" si="2"/>
      </c>
      <c r="G22" s="17">
        <f t="shared" si="2"/>
      </c>
      <c r="H22" s="16">
        <f t="shared" si="2"/>
      </c>
      <c r="J22" s="16">
        <f>IF(P21="","",IF(P21&lt;$F$64,P21+1,""))</f>
        <v>29</v>
      </c>
      <c r="K22" s="17">
        <f aca="true" t="shared" si="3" ref="K22:P23">IF(J22="","",IF(J22&lt;$F$64,J22+1,""))</f>
        <v>30</v>
      </c>
      <c r="L22" s="17">
        <f t="shared" si="3"/>
        <v>31</v>
      </c>
      <c r="M22" s="17">
        <f t="shared" si="3"/>
      </c>
      <c r="N22" s="17">
        <f t="shared" si="3"/>
      </c>
      <c r="O22" s="17">
        <f t="shared" si="3"/>
      </c>
      <c r="P22" s="16">
        <f t="shared" si="3"/>
      </c>
    </row>
    <row r="23" spans="2:16" ht="29.25" customHeight="1">
      <c r="B23" s="16">
        <f>IF(H22="","",IF(H22&lt;$F$61,H22+1,""))</f>
      </c>
      <c r="C23" s="17">
        <f t="shared" si="2"/>
      </c>
      <c r="D23" s="17">
        <f t="shared" si="2"/>
      </c>
      <c r="E23" s="17">
        <f t="shared" si="2"/>
      </c>
      <c r="F23" s="17">
        <f t="shared" si="2"/>
      </c>
      <c r="G23" s="17">
        <f t="shared" si="2"/>
      </c>
      <c r="H23" s="16">
        <f t="shared" si="2"/>
      </c>
      <c r="J23" s="16">
        <f>IF(P22="","",IF(P22&lt;$F$64,P22+1,""))</f>
      </c>
      <c r="K23" s="17">
        <f t="shared" si="3"/>
      </c>
      <c r="L23" s="17">
        <f t="shared" si="3"/>
      </c>
      <c r="M23" s="17">
        <f t="shared" si="3"/>
      </c>
      <c r="N23" s="17">
        <f t="shared" si="3"/>
      </c>
      <c r="O23" s="17">
        <f t="shared" si="3"/>
      </c>
      <c r="P23" s="16">
        <f t="shared" si="3"/>
      </c>
    </row>
    <row r="26" ht="18.75" customHeight="1"/>
    <row r="27" ht="106.5" customHeight="1"/>
    <row r="28" spans="2:6" ht="13.5">
      <c r="B28" s="66" t="s">
        <v>14</v>
      </c>
      <c r="C28" s="66"/>
      <c r="D28" s="3"/>
      <c r="E28" s="66" t="s">
        <v>15</v>
      </c>
      <c r="F28" s="66"/>
    </row>
    <row r="29" spans="2:6" ht="13.5">
      <c r="B29" s="6">
        <v>1985</v>
      </c>
      <c r="C29" s="6" t="s">
        <v>13</v>
      </c>
      <c r="E29" s="6">
        <v>4</v>
      </c>
      <c r="F29" s="6" t="s">
        <v>16</v>
      </c>
    </row>
    <row r="30" spans="2:6" ht="13.5">
      <c r="B30" s="6">
        <v>1986</v>
      </c>
      <c r="C30" s="6" t="s">
        <v>13</v>
      </c>
      <c r="E30" s="6">
        <v>5</v>
      </c>
      <c r="F30" s="6" t="s">
        <v>16</v>
      </c>
    </row>
    <row r="31" spans="2:6" ht="13.5">
      <c r="B31" s="6">
        <v>1987</v>
      </c>
      <c r="C31" s="6" t="s">
        <v>13</v>
      </c>
      <c r="E31" s="6">
        <v>6</v>
      </c>
      <c r="F31" s="6" t="s">
        <v>0</v>
      </c>
    </row>
    <row r="32" spans="2:6" ht="13.5">
      <c r="B32" s="6">
        <v>1988</v>
      </c>
      <c r="C32" s="6" t="s">
        <v>13</v>
      </c>
      <c r="E32" s="6">
        <v>7</v>
      </c>
      <c r="F32" s="6" t="s">
        <v>0</v>
      </c>
    </row>
    <row r="33" spans="2:6" ht="13.5">
      <c r="B33" s="6">
        <v>1989</v>
      </c>
      <c r="C33" s="6" t="s">
        <v>13</v>
      </c>
      <c r="E33" s="6">
        <v>8</v>
      </c>
      <c r="F33" s="6" t="s">
        <v>0</v>
      </c>
    </row>
    <row r="34" spans="2:6" ht="13.5">
      <c r="B34" s="6">
        <v>1990</v>
      </c>
      <c r="C34" s="6" t="s">
        <v>13</v>
      </c>
      <c r="E34" s="6">
        <v>9</v>
      </c>
      <c r="F34" s="6" t="s">
        <v>0</v>
      </c>
    </row>
    <row r="35" spans="2:6" ht="13.5">
      <c r="B35" s="6">
        <v>1991</v>
      </c>
      <c r="C35" s="6" t="s">
        <v>13</v>
      </c>
      <c r="E35" s="6">
        <v>10</v>
      </c>
      <c r="F35" s="6" t="s">
        <v>0</v>
      </c>
    </row>
    <row r="36" spans="2:6" ht="13.5">
      <c r="B36" s="6">
        <v>1992</v>
      </c>
      <c r="C36" s="6" t="s">
        <v>13</v>
      </c>
      <c r="E36" s="6">
        <v>11</v>
      </c>
      <c r="F36" s="6" t="s">
        <v>0</v>
      </c>
    </row>
    <row r="37" spans="2:6" ht="13.5">
      <c r="B37" s="6">
        <v>1993</v>
      </c>
      <c r="C37" s="6" t="s">
        <v>13</v>
      </c>
      <c r="E37" s="6">
        <v>12</v>
      </c>
      <c r="F37" s="6" t="s">
        <v>0</v>
      </c>
    </row>
    <row r="38" spans="2:6" ht="13.5">
      <c r="B38" s="6">
        <v>1994</v>
      </c>
      <c r="C38" s="6" t="s">
        <v>13</v>
      </c>
      <c r="E38" s="6">
        <v>1</v>
      </c>
      <c r="F38" s="6" t="s">
        <v>0</v>
      </c>
    </row>
    <row r="39" spans="2:6" ht="13.5">
      <c r="B39" s="6">
        <v>1995</v>
      </c>
      <c r="C39" s="6" t="s">
        <v>13</v>
      </c>
      <c r="E39" s="6">
        <v>2</v>
      </c>
      <c r="F39" s="6" t="s">
        <v>0</v>
      </c>
    </row>
    <row r="40" spans="2:6" ht="13.5">
      <c r="B40" s="6">
        <v>1996</v>
      </c>
      <c r="C40" s="6" t="s">
        <v>13</v>
      </c>
      <c r="E40" s="6">
        <v>3</v>
      </c>
      <c r="F40" s="6" t="s">
        <v>0</v>
      </c>
    </row>
    <row r="41" spans="2:3" ht="13.5">
      <c r="B41" s="6">
        <v>1997</v>
      </c>
      <c r="C41" s="6" t="s">
        <v>13</v>
      </c>
    </row>
    <row r="42" spans="2:3" ht="13.5">
      <c r="B42" s="6">
        <v>1998</v>
      </c>
      <c r="C42" s="6" t="s">
        <v>13</v>
      </c>
    </row>
    <row r="43" spans="2:3" ht="13.5">
      <c r="B43" s="6">
        <v>1999</v>
      </c>
      <c r="C43" s="6" t="s">
        <v>13</v>
      </c>
    </row>
    <row r="44" spans="2:3" ht="13.5">
      <c r="B44" s="6">
        <v>2000</v>
      </c>
      <c r="C44" s="6" t="s">
        <v>13</v>
      </c>
    </row>
    <row r="45" spans="2:3" ht="13.5">
      <c r="B45" s="6">
        <v>2001</v>
      </c>
      <c r="C45" s="6" t="s">
        <v>13</v>
      </c>
    </row>
    <row r="46" spans="2:3" ht="13.5">
      <c r="B46" s="6">
        <v>2002</v>
      </c>
      <c r="C46" s="6" t="s">
        <v>13</v>
      </c>
    </row>
    <row r="47" spans="2:3" ht="13.5">
      <c r="B47" s="6">
        <v>2003</v>
      </c>
      <c r="C47" s="6" t="s">
        <v>13</v>
      </c>
    </row>
    <row r="48" spans="2:3" ht="13.5">
      <c r="B48" s="6">
        <v>2004</v>
      </c>
      <c r="C48" s="6" t="s">
        <v>13</v>
      </c>
    </row>
    <row r="49" spans="2:3" ht="13.5">
      <c r="B49" s="6">
        <v>2005</v>
      </c>
      <c r="C49" s="6" t="s">
        <v>13</v>
      </c>
    </row>
    <row r="50" spans="2:3" ht="13.5">
      <c r="B50" s="6">
        <v>2006</v>
      </c>
      <c r="C50" s="6" t="s">
        <v>13</v>
      </c>
    </row>
    <row r="51" spans="2:3" ht="13.5">
      <c r="B51" s="6">
        <v>2007</v>
      </c>
      <c r="C51" s="6" t="s">
        <v>13</v>
      </c>
    </row>
    <row r="52" spans="2:3" ht="13.5">
      <c r="B52" s="6">
        <v>2008</v>
      </c>
      <c r="C52" s="6" t="s">
        <v>13</v>
      </c>
    </row>
    <row r="53" spans="2:3" ht="13.5">
      <c r="B53" s="6">
        <v>2009</v>
      </c>
      <c r="C53" s="6" t="s">
        <v>13</v>
      </c>
    </row>
    <row r="54" spans="2:3" ht="13.5">
      <c r="B54" s="6">
        <v>2010</v>
      </c>
      <c r="C54" s="6" t="s">
        <v>13</v>
      </c>
    </row>
    <row r="55" ht="6.75" customHeight="1"/>
    <row r="56" ht="6.75" customHeight="1"/>
    <row r="57" spans="2:13" ht="13.5">
      <c r="B57" s="61" t="s">
        <v>25</v>
      </c>
      <c r="C57" s="61"/>
      <c r="D57" s="61"/>
      <c r="E57" s="61"/>
      <c r="F57" s="61"/>
      <c r="G57" s="61"/>
      <c r="H57" s="3"/>
      <c r="I57" s="3"/>
      <c r="J57" s="3"/>
      <c r="K57" s="3"/>
      <c r="L57" s="3"/>
      <c r="M57" s="3"/>
    </row>
    <row r="58" spans="2:7" ht="13.5">
      <c r="B58" s="7">
        <f>IF(E2&lt;1985,1985,E2)</f>
        <v>2004</v>
      </c>
      <c r="C58" s="7">
        <f>IF(H2=0,1,IF(E61&gt;12,12,H2))</f>
        <v>7</v>
      </c>
      <c r="D58" s="7">
        <f>WEEKDAY(DATE(B58,C58,1))</f>
        <v>5</v>
      </c>
      <c r="E58" s="7">
        <f>IF(C58=2,F58,IF((C58=4)+(C58=6)+(C58=9)+(C58=11),30,31))</f>
        <v>31</v>
      </c>
      <c r="F58" s="8">
        <f>IF(((MOD(B58,4)=0)*(MOD(B58,100)&lt;&gt;0))+(MOD(B58,400)=0),29,28)</f>
        <v>29</v>
      </c>
      <c r="G58" s="9"/>
    </row>
    <row r="59" ht="7.5" customHeight="1"/>
    <row r="60" spans="2:7" ht="13.5">
      <c r="B60" s="73" t="s">
        <v>26</v>
      </c>
      <c r="C60" s="73"/>
      <c r="D60" s="73"/>
      <c r="E60" s="73"/>
      <c r="F60" s="73"/>
      <c r="G60" s="73"/>
    </row>
    <row r="61" spans="2:7" ht="13.5">
      <c r="B61" s="6">
        <f>IF($C$67=1,$B$67-1,$B$67)</f>
        <v>2004</v>
      </c>
      <c r="C61" s="6"/>
      <c r="D61" s="6">
        <f>IF($C$67=1,12,$C$67-1)</f>
        <v>6</v>
      </c>
      <c r="E61" s="6">
        <f>WEEKDAY(DATE(B61,D61,1))</f>
        <v>3</v>
      </c>
      <c r="F61" s="6">
        <f>IF(D61=2,G61,IF((D61=4)+(D61=6)+(D61=9)+(D61=11),30,31))</f>
        <v>30</v>
      </c>
      <c r="G61" s="6">
        <f>IF(((MOD(B61,4)=0)*(MOD(B61,100)&lt;&gt;0))+(MOD(B61,400)=0),29,28)</f>
        <v>29</v>
      </c>
    </row>
    <row r="62" ht="7.5" customHeight="1"/>
    <row r="63" spans="2:7" ht="13.5">
      <c r="B63" s="60" t="s">
        <v>27</v>
      </c>
      <c r="C63" s="60"/>
      <c r="D63" s="60"/>
      <c r="E63" s="60"/>
      <c r="F63" s="60"/>
      <c r="G63" s="60"/>
    </row>
    <row r="64" spans="2:7" ht="13.5">
      <c r="B64" s="10">
        <f>IF($C$67=12,$B$67+1,$B$67)</f>
        <v>2004</v>
      </c>
      <c r="C64" s="10"/>
      <c r="D64" s="10">
        <f>IF($C$58=12,1,$C$58+1)</f>
        <v>8</v>
      </c>
      <c r="E64" s="10">
        <f>WEEKDAY(DATE(B64,D64,1))</f>
        <v>1</v>
      </c>
      <c r="F64" s="10">
        <f>IF(D64=2,G64,IF((D64=4)+(D64=6)+(D64=9)+(D64=11),30,31))</f>
        <v>31</v>
      </c>
      <c r="G64" s="10">
        <f>IF(((MOD(B64,4)=0)*(MOD(B64,100)&lt;&gt;0))+(MOD(B64,400)=0),29,28)</f>
        <v>29</v>
      </c>
    </row>
    <row r="65" ht="7.5" customHeight="1"/>
    <row r="66" spans="2:7" ht="13.5">
      <c r="B66" s="65" t="s">
        <v>28</v>
      </c>
      <c r="C66" s="65"/>
      <c r="D66" s="65"/>
      <c r="E66" s="65"/>
      <c r="F66" s="65"/>
      <c r="G66" s="65"/>
    </row>
    <row r="67" spans="2:7" ht="13.5">
      <c r="B67" s="11">
        <f>IF(E2&lt;1985,1985,E2)</f>
        <v>2004</v>
      </c>
      <c r="C67" s="11">
        <f>IF(H2=0,1,IF(H2&gt;12,12,H2))</f>
        <v>7</v>
      </c>
      <c r="D67" s="11">
        <f>WEEKDAY(DATE(B67,C67,1))</f>
        <v>5</v>
      </c>
      <c r="E67" s="11">
        <f>IF(C67=2,F67,IF((C67=4)+(C67=6)+(C67=9)+(C67=11),30,31))</f>
        <v>31</v>
      </c>
      <c r="F67" s="12">
        <f>IF(((MOD(B67,4)=0)*(MOD(B67,100)&lt;&gt;0))+(MOD(B67,400)=0),29,28)</f>
        <v>29</v>
      </c>
      <c r="G67" s="13"/>
    </row>
  </sheetData>
  <mergeCells count="72">
    <mergeCell ref="B60:G60"/>
    <mergeCell ref="B63:G63"/>
    <mergeCell ref="B57:G57"/>
    <mergeCell ref="B66:G66"/>
    <mergeCell ref="B28:C28"/>
    <mergeCell ref="E28:F28"/>
    <mergeCell ref="N1:O1"/>
    <mergeCell ref="L1:M1"/>
    <mergeCell ref="N12:O12"/>
    <mergeCell ref="N11:O11"/>
    <mergeCell ref="L12:M12"/>
    <mergeCell ref="H2:I3"/>
    <mergeCell ref="L11:M11"/>
    <mergeCell ref="N7:O7"/>
    <mergeCell ref="N8:O8"/>
    <mergeCell ref="N9:O9"/>
    <mergeCell ref="N10:O10"/>
    <mergeCell ref="L7:M7"/>
    <mergeCell ref="L8:M8"/>
    <mergeCell ref="L9:M9"/>
    <mergeCell ref="L10:M10"/>
    <mergeCell ref="H11:I11"/>
    <mergeCell ref="H12:I12"/>
    <mergeCell ref="J7:K7"/>
    <mergeCell ref="J8:K8"/>
    <mergeCell ref="J9:K9"/>
    <mergeCell ref="J10:K10"/>
    <mergeCell ref="J11:K11"/>
    <mergeCell ref="J12:K12"/>
    <mergeCell ref="H7:I7"/>
    <mergeCell ref="H8:I8"/>
    <mergeCell ref="H9:I9"/>
    <mergeCell ref="H10:I10"/>
    <mergeCell ref="B11:C11"/>
    <mergeCell ref="B12:C12"/>
    <mergeCell ref="D11:E11"/>
    <mergeCell ref="D12:E12"/>
    <mergeCell ref="F9:G9"/>
    <mergeCell ref="F10:G10"/>
    <mergeCell ref="F11:G11"/>
    <mergeCell ref="F12:G12"/>
    <mergeCell ref="N5:O5"/>
    <mergeCell ref="N6:O6"/>
    <mergeCell ref="J16:P16"/>
    <mergeCell ref="B16:H16"/>
    <mergeCell ref="D15:F15"/>
    <mergeCell ref="L15:N15"/>
    <mergeCell ref="D7:E7"/>
    <mergeCell ref="D8:E8"/>
    <mergeCell ref="D9:E9"/>
    <mergeCell ref="D10:E10"/>
    <mergeCell ref="H6:I6"/>
    <mergeCell ref="J5:K5"/>
    <mergeCell ref="J6:K6"/>
    <mergeCell ref="L5:M5"/>
    <mergeCell ref="L6:M6"/>
    <mergeCell ref="H5:I5"/>
    <mergeCell ref="B9:C9"/>
    <mergeCell ref="B10:C10"/>
    <mergeCell ref="B6:C6"/>
    <mergeCell ref="B5:C5"/>
    <mergeCell ref="F6:G6"/>
    <mergeCell ref="F7:G7"/>
    <mergeCell ref="F8:G8"/>
    <mergeCell ref="B7:C7"/>
    <mergeCell ref="B8:C8"/>
    <mergeCell ref="D6:E6"/>
    <mergeCell ref="J2:K3"/>
    <mergeCell ref="G2:G3"/>
    <mergeCell ref="E2:F3"/>
    <mergeCell ref="F5:G5"/>
    <mergeCell ref="D5:E5"/>
  </mergeCells>
  <dataValidations count="2">
    <dataValidation errorStyle="information" type="list" allowBlank="1" showInputMessage="1" showErrorMessage="1" promptTitle="検索年を選択して下さい" prompt="プルダウンメニューから選択して下さい" errorTitle="検索年を選択" error="検索年がない場合は&#10;直接セルに入力して ＯＫ を選択です。" imeMode="halfAlpha" sqref="E2:F3">
      <formula1>$B$29:$B$54</formula1>
    </dataValidation>
    <dataValidation type="list" allowBlank="1" showInputMessage="1" showErrorMessage="1" promptTitle="検索月の選択" prompt="検索月をプルダウンメニューより&#10;選択して下さい。" errorTitle="無効な数字です。" error="１～12までの数字を入力して下さい。" imeMode="halfAlpha" sqref="H2">
      <formula1>$E$29:$E$40</formula1>
    </dataValidation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W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2.75390625" style="0" customWidth="1"/>
    <col min="3" max="3" width="2.875" style="0" bestFit="1" customWidth="1"/>
    <col min="4" max="4" width="3.125" style="0" customWidth="1"/>
    <col min="5" max="17" width="5.625" style="0" customWidth="1"/>
    <col min="18" max="20" width="3.625" style="0" customWidth="1"/>
    <col min="21" max="21" width="5.00390625" style="0" customWidth="1"/>
    <col min="22" max="22" width="5.875" style="0" customWidth="1"/>
    <col min="23" max="23" width="2.00390625" style="0" customWidth="1"/>
  </cols>
  <sheetData>
    <row r="1" spans="2:23" ht="14.2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23.25" customHeight="1">
      <c r="B2" s="32"/>
      <c r="C2" s="32"/>
      <c r="D2" s="32"/>
      <c r="E2" s="122" t="s">
        <v>63</v>
      </c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33"/>
      <c r="W2" s="32"/>
    </row>
    <row r="3" spans="2:23" ht="21.75" customHeight="1" thickBot="1">
      <c r="B3" s="134" t="s">
        <v>45</v>
      </c>
      <c r="C3" s="134"/>
      <c r="D3" s="134"/>
      <c r="E3" s="34"/>
      <c r="F3" s="34"/>
      <c r="G3" s="34"/>
      <c r="H3" s="35"/>
      <c r="I3" s="35"/>
      <c r="J3" s="35"/>
      <c r="K3" s="35"/>
      <c r="L3" s="35"/>
      <c r="M3" s="35"/>
      <c r="N3" s="36"/>
      <c r="O3" s="127" t="s">
        <v>42</v>
      </c>
      <c r="P3" s="127"/>
      <c r="Q3" s="38"/>
      <c r="R3" s="39" t="s">
        <v>13</v>
      </c>
      <c r="S3" s="38"/>
      <c r="T3" s="39" t="s">
        <v>16</v>
      </c>
      <c r="U3" s="38"/>
      <c r="V3" s="40" t="s">
        <v>17</v>
      </c>
      <c r="W3" s="41"/>
    </row>
    <row r="4" spans="2:23" ht="6" customHeight="1"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36"/>
      <c r="O4" s="125"/>
      <c r="P4" s="125"/>
      <c r="Q4" s="125"/>
      <c r="R4" s="125"/>
      <c r="S4" s="125"/>
      <c r="T4" s="125"/>
      <c r="U4" s="125"/>
      <c r="V4" s="125"/>
      <c r="W4" s="42"/>
    </row>
    <row r="5" spans="2:23" ht="18.75" customHeight="1" thickBot="1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36"/>
      <c r="O5" s="110" t="s">
        <v>43</v>
      </c>
      <c r="P5" s="110"/>
      <c r="Q5" s="123"/>
      <c r="R5" s="123"/>
      <c r="S5" s="123"/>
      <c r="T5" s="123"/>
      <c r="U5" s="123"/>
      <c r="V5" s="123"/>
      <c r="W5" s="44"/>
    </row>
    <row r="6" spans="2:23" ht="6" customHeight="1"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36"/>
      <c r="O6" s="125"/>
      <c r="P6" s="125"/>
      <c r="Q6" s="125"/>
      <c r="R6" s="125"/>
      <c r="S6" s="125"/>
      <c r="T6" s="125"/>
      <c r="U6" s="125"/>
      <c r="V6" s="125"/>
      <c r="W6" s="42"/>
    </row>
    <row r="7" spans="2:23" ht="18.75" customHeight="1" thickBot="1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N7" s="45"/>
      <c r="O7" s="39"/>
      <c r="P7" s="43" t="s">
        <v>39</v>
      </c>
      <c r="Q7" s="37"/>
      <c r="R7" s="37" t="s">
        <v>13</v>
      </c>
      <c r="S7" s="46"/>
      <c r="T7" s="37" t="s">
        <v>40</v>
      </c>
      <c r="U7" s="43"/>
      <c r="V7" s="47" t="s">
        <v>41</v>
      </c>
      <c r="W7" s="48"/>
    </row>
    <row r="8" spans="2:23" ht="6" customHeight="1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45"/>
      <c r="O8" s="126"/>
      <c r="P8" s="126"/>
      <c r="Q8" s="126"/>
      <c r="R8" s="126"/>
      <c r="S8" s="126"/>
      <c r="T8" s="126"/>
      <c r="U8" s="126"/>
      <c r="V8" s="126"/>
      <c r="W8" s="45"/>
    </row>
    <row r="9" spans="2:23" ht="18.75" customHeight="1" thickBot="1">
      <c r="B9" s="118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32"/>
      <c r="O9" s="111" t="s">
        <v>44</v>
      </c>
      <c r="P9" s="111"/>
      <c r="Q9" s="124"/>
      <c r="R9" s="124"/>
      <c r="S9" s="124"/>
      <c r="T9" s="124"/>
      <c r="U9" s="124"/>
      <c r="V9" s="124"/>
      <c r="W9" s="49"/>
    </row>
    <row r="10" spans="2:23" ht="6" customHeight="1">
      <c r="B10" s="50"/>
      <c r="C10" s="5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21"/>
      <c r="P10" s="121"/>
      <c r="Q10" s="121"/>
      <c r="R10" s="121"/>
      <c r="S10" s="121"/>
      <c r="T10" s="121"/>
      <c r="U10" s="121"/>
      <c r="V10" s="121"/>
      <c r="W10" s="51"/>
    </row>
    <row r="11" spans="2:23" ht="27.75" customHeight="1">
      <c r="B11" s="107" t="s">
        <v>38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  <c r="R11" s="105" t="s">
        <v>61</v>
      </c>
      <c r="S11" s="105"/>
      <c r="T11" s="106" t="s">
        <v>46</v>
      </c>
      <c r="U11" s="106"/>
      <c r="V11" s="106"/>
      <c r="W11" s="52"/>
    </row>
    <row r="12" spans="2:23" ht="22.5" customHeight="1">
      <c r="B12" s="140" t="s">
        <v>54</v>
      </c>
      <c r="C12" s="143" t="s">
        <v>62</v>
      </c>
      <c r="D12" s="53">
        <v>1</v>
      </c>
      <c r="E12" s="99" t="s">
        <v>47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4"/>
      <c r="S12" s="104"/>
      <c r="T12" s="101"/>
      <c r="U12" s="102"/>
      <c r="V12" s="103"/>
      <c r="W12" s="54"/>
    </row>
    <row r="13" spans="2:23" ht="22.5" customHeight="1">
      <c r="B13" s="141"/>
      <c r="C13" s="144"/>
      <c r="D13" s="53">
        <v>2</v>
      </c>
      <c r="E13" s="99" t="s">
        <v>53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4"/>
      <c r="S13" s="104"/>
      <c r="T13" s="101"/>
      <c r="U13" s="102"/>
      <c r="V13" s="103"/>
      <c r="W13" s="54"/>
    </row>
    <row r="14" spans="2:23" ht="22.5" customHeight="1">
      <c r="B14" s="141"/>
      <c r="C14" s="144"/>
      <c r="D14" s="53">
        <v>3</v>
      </c>
      <c r="E14" s="99" t="s">
        <v>48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4"/>
      <c r="S14" s="104"/>
      <c r="T14" s="101"/>
      <c r="U14" s="102"/>
      <c r="V14" s="103"/>
      <c r="W14" s="54"/>
    </row>
    <row r="15" spans="2:23" ht="22.5" customHeight="1">
      <c r="B15" s="141"/>
      <c r="C15" s="144"/>
      <c r="D15" s="53">
        <v>4</v>
      </c>
      <c r="E15" s="99" t="s">
        <v>49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28"/>
      <c r="R15" s="104"/>
      <c r="S15" s="104"/>
      <c r="T15" s="101"/>
      <c r="U15" s="102"/>
      <c r="V15" s="103"/>
      <c r="W15" s="54"/>
    </row>
    <row r="16" spans="2:23" ht="22.5" customHeight="1">
      <c r="B16" s="141"/>
      <c r="C16" s="144"/>
      <c r="D16" s="53">
        <v>5</v>
      </c>
      <c r="E16" s="99" t="s">
        <v>50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28"/>
      <c r="R16" s="104"/>
      <c r="S16" s="104"/>
      <c r="T16" s="101"/>
      <c r="U16" s="102"/>
      <c r="V16" s="103"/>
      <c r="W16" s="54"/>
    </row>
    <row r="17" spans="2:23" ht="22.5" customHeight="1">
      <c r="B17" s="141"/>
      <c r="C17" s="144"/>
      <c r="D17" s="53">
        <v>6</v>
      </c>
      <c r="E17" s="99" t="s">
        <v>51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28"/>
      <c r="R17" s="104"/>
      <c r="S17" s="104"/>
      <c r="T17" s="101"/>
      <c r="U17" s="102"/>
      <c r="V17" s="103"/>
      <c r="W17" s="54"/>
    </row>
    <row r="18" spans="2:23" ht="22.5" customHeight="1">
      <c r="B18" s="141"/>
      <c r="C18" s="144"/>
      <c r="D18" s="53">
        <v>7</v>
      </c>
      <c r="E18" s="99" t="s">
        <v>52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28"/>
      <c r="R18" s="104"/>
      <c r="S18" s="104"/>
      <c r="T18" s="101"/>
      <c r="U18" s="102"/>
      <c r="V18" s="103"/>
      <c r="W18" s="54"/>
    </row>
    <row r="19" spans="2:23" ht="22.5" customHeight="1">
      <c r="B19" s="141"/>
      <c r="C19" s="144"/>
      <c r="D19" s="53">
        <v>8</v>
      </c>
      <c r="E19" s="99" t="s">
        <v>59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28"/>
      <c r="R19" s="104"/>
      <c r="S19" s="104"/>
      <c r="T19" s="101"/>
      <c r="U19" s="102"/>
      <c r="V19" s="103"/>
      <c r="W19" s="54"/>
    </row>
    <row r="20" spans="2:23" ht="22.5" customHeight="1">
      <c r="B20" s="141"/>
      <c r="C20" s="144"/>
      <c r="D20" s="53">
        <v>9</v>
      </c>
      <c r="E20" s="99" t="s">
        <v>60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28"/>
      <c r="R20" s="104"/>
      <c r="S20" s="104"/>
      <c r="T20" s="101"/>
      <c r="U20" s="102"/>
      <c r="V20" s="103"/>
      <c r="W20" s="54"/>
    </row>
    <row r="21" spans="2:23" ht="22.5" customHeight="1">
      <c r="B21" s="141"/>
      <c r="C21" s="144"/>
      <c r="D21" s="53">
        <v>10</v>
      </c>
      <c r="E21" s="99" t="s">
        <v>55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28"/>
      <c r="R21" s="104"/>
      <c r="S21" s="104"/>
      <c r="T21" s="101"/>
      <c r="U21" s="102"/>
      <c r="V21" s="103"/>
      <c r="W21" s="54"/>
    </row>
    <row r="22" spans="2:23" ht="22.5" customHeight="1">
      <c r="B22" s="141"/>
      <c r="C22" s="144"/>
      <c r="D22" s="53">
        <v>11</v>
      </c>
      <c r="E22" s="99" t="s">
        <v>56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28"/>
      <c r="R22" s="104"/>
      <c r="S22" s="104"/>
      <c r="T22" s="101"/>
      <c r="U22" s="102"/>
      <c r="V22" s="103"/>
      <c r="W22" s="54"/>
    </row>
    <row r="23" spans="2:23" ht="22.5" customHeight="1">
      <c r="B23" s="141"/>
      <c r="C23" s="144"/>
      <c r="D23" s="53">
        <v>12</v>
      </c>
      <c r="E23" s="99" t="s">
        <v>57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28"/>
      <c r="R23" s="104"/>
      <c r="S23" s="104"/>
      <c r="T23" s="101"/>
      <c r="U23" s="102"/>
      <c r="V23" s="103"/>
      <c r="W23" s="54"/>
    </row>
    <row r="24" spans="2:23" ht="22.5" customHeight="1">
      <c r="B24" s="142"/>
      <c r="C24" s="145"/>
      <c r="D24" s="53">
        <v>13</v>
      </c>
      <c r="E24" s="99" t="s">
        <v>58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28"/>
      <c r="R24" s="104"/>
      <c r="S24" s="104"/>
      <c r="T24" s="101"/>
      <c r="U24" s="102"/>
      <c r="V24" s="103"/>
      <c r="W24" s="54"/>
    </row>
    <row r="25" spans="2:23" ht="22.5" customHeight="1">
      <c r="B25" s="136"/>
      <c r="C25" s="138"/>
      <c r="D25" s="53"/>
      <c r="E25" s="99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4"/>
      <c r="S25" s="104"/>
      <c r="T25" s="101"/>
      <c r="U25" s="102"/>
      <c r="V25" s="103"/>
      <c r="W25" s="54"/>
    </row>
    <row r="26" spans="2:23" ht="22.5" customHeight="1">
      <c r="B26" s="137"/>
      <c r="C26" s="139"/>
      <c r="D26" s="53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4"/>
      <c r="S26" s="104"/>
      <c r="T26" s="101"/>
      <c r="U26" s="102"/>
      <c r="V26" s="103"/>
      <c r="W26" s="54"/>
    </row>
    <row r="27" spans="2:23" ht="22.5" customHeight="1">
      <c r="B27" s="137"/>
      <c r="C27" s="139"/>
      <c r="D27" s="53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4"/>
      <c r="S27" s="104"/>
      <c r="T27" s="101"/>
      <c r="U27" s="102"/>
      <c r="V27" s="103"/>
      <c r="W27" s="54"/>
    </row>
    <row r="28" spans="2:23" ht="22.5" customHeight="1">
      <c r="B28" s="137"/>
      <c r="C28" s="139"/>
      <c r="D28" s="53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4"/>
      <c r="S28" s="104"/>
      <c r="T28" s="101"/>
      <c r="U28" s="102"/>
      <c r="V28" s="103"/>
      <c r="W28" s="54"/>
    </row>
    <row r="29" spans="2:23" ht="22.5" customHeight="1">
      <c r="B29" s="137"/>
      <c r="C29" s="139"/>
      <c r="D29" s="53"/>
      <c r="E29" s="99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28"/>
      <c r="R29" s="104"/>
      <c r="S29" s="104"/>
      <c r="T29" s="101"/>
      <c r="U29" s="102"/>
      <c r="V29" s="103"/>
      <c r="W29" s="54"/>
    </row>
    <row r="30" spans="2:23" ht="22.5" customHeight="1">
      <c r="B30" s="137"/>
      <c r="C30" s="139"/>
      <c r="D30" s="53"/>
      <c r="E30" s="99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28"/>
      <c r="R30" s="104"/>
      <c r="S30" s="104"/>
      <c r="T30" s="101"/>
      <c r="U30" s="102"/>
      <c r="V30" s="103"/>
      <c r="W30" s="54"/>
    </row>
    <row r="31" spans="2:23" ht="22.5" customHeight="1">
      <c r="B31" s="137"/>
      <c r="C31" s="139"/>
      <c r="D31" s="53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4"/>
      <c r="S31" s="104"/>
      <c r="T31" s="101"/>
      <c r="U31" s="102"/>
      <c r="V31" s="103"/>
      <c r="W31" s="54"/>
    </row>
    <row r="32" spans="2:23" ht="22.5" customHeight="1">
      <c r="B32" s="137"/>
      <c r="C32" s="139"/>
      <c r="D32" s="53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4"/>
      <c r="S32" s="104"/>
      <c r="T32" s="101"/>
      <c r="U32" s="102"/>
      <c r="V32" s="103"/>
      <c r="W32" s="54"/>
    </row>
    <row r="33" spans="2:23" ht="22.5" customHeight="1">
      <c r="B33" s="137"/>
      <c r="C33" s="139"/>
      <c r="D33" s="53"/>
      <c r="E33" s="99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4"/>
      <c r="S33" s="104"/>
      <c r="T33" s="101"/>
      <c r="U33" s="102"/>
      <c r="V33" s="103"/>
      <c r="W33" s="54"/>
    </row>
    <row r="34" spans="2:23" ht="22.5" customHeight="1">
      <c r="B34" s="137"/>
      <c r="C34" s="139"/>
      <c r="D34" s="53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4"/>
      <c r="S34" s="104"/>
      <c r="T34" s="101"/>
      <c r="U34" s="102"/>
      <c r="V34" s="103"/>
      <c r="W34" s="54"/>
    </row>
    <row r="35" spans="2:23" ht="22.5" customHeight="1">
      <c r="B35" s="137"/>
      <c r="C35" s="139"/>
      <c r="D35" s="53"/>
      <c r="E35" s="99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4"/>
      <c r="S35" s="104"/>
      <c r="T35" s="101"/>
      <c r="U35" s="102"/>
      <c r="V35" s="103"/>
      <c r="W35" s="54"/>
    </row>
    <row r="36" spans="2:23" ht="22.5" customHeight="1">
      <c r="B36" s="137"/>
      <c r="C36" s="139"/>
      <c r="D36" s="53"/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4"/>
      <c r="S36" s="104"/>
      <c r="T36" s="101"/>
      <c r="U36" s="102"/>
      <c r="V36" s="103"/>
      <c r="W36" s="54"/>
    </row>
    <row r="37" spans="2:23" ht="22.5" customHeight="1">
      <c r="B37" s="137"/>
      <c r="C37" s="139"/>
      <c r="D37" s="53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4"/>
      <c r="S37" s="104"/>
      <c r="T37" s="101"/>
      <c r="U37" s="102"/>
      <c r="V37" s="103"/>
      <c r="W37" s="54"/>
    </row>
    <row r="38" spans="2:23" ht="22.5" customHeight="1">
      <c r="B38" s="137"/>
      <c r="C38" s="139"/>
      <c r="D38" s="55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5"/>
      <c r="S38" s="135"/>
      <c r="T38" s="131"/>
      <c r="U38" s="132"/>
      <c r="V38" s="133"/>
      <c r="W38" s="54"/>
    </row>
    <row r="39" spans="2:22" ht="13.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</sheetData>
  <mergeCells count="100">
    <mergeCell ref="R20:S20"/>
    <mergeCell ref="R21:S21"/>
    <mergeCell ref="B25:B38"/>
    <mergeCell ref="C25:C38"/>
    <mergeCell ref="B12:B24"/>
    <mergeCell ref="C12:C24"/>
    <mergeCell ref="R25:S25"/>
    <mergeCell ref="R26:S26"/>
    <mergeCell ref="R22:S22"/>
    <mergeCell ref="E27:Q27"/>
    <mergeCell ref="T38:V38"/>
    <mergeCell ref="R36:S36"/>
    <mergeCell ref="B3:D3"/>
    <mergeCell ref="R37:S37"/>
    <mergeCell ref="R38:S38"/>
    <mergeCell ref="R30:S30"/>
    <mergeCell ref="R31:S31"/>
    <mergeCell ref="R32:S32"/>
    <mergeCell ref="R33:S33"/>
    <mergeCell ref="R19:S19"/>
    <mergeCell ref="T37:V37"/>
    <mergeCell ref="E29:Q29"/>
    <mergeCell ref="E30:Q30"/>
    <mergeCell ref="R29:S29"/>
    <mergeCell ref="T30:V30"/>
    <mergeCell ref="T31:V31"/>
    <mergeCell ref="T32:V32"/>
    <mergeCell ref="T33:V33"/>
    <mergeCell ref="E32:Q32"/>
    <mergeCell ref="E31:Q31"/>
    <mergeCell ref="E28:Q28"/>
    <mergeCell ref="E25:Q25"/>
    <mergeCell ref="E26:Q26"/>
    <mergeCell ref="R23:S23"/>
    <mergeCell ref="R24:S24"/>
    <mergeCell ref="E24:Q24"/>
    <mergeCell ref="R27:S27"/>
    <mergeCell ref="R28:S28"/>
    <mergeCell ref="E17:Q17"/>
    <mergeCell ref="E23:Q23"/>
    <mergeCell ref="E38:Q38"/>
    <mergeCell ref="E37:Q37"/>
    <mergeCell ref="E33:Q33"/>
    <mergeCell ref="E18:Q18"/>
    <mergeCell ref="E20:Q20"/>
    <mergeCell ref="E21:Q21"/>
    <mergeCell ref="E22:Q22"/>
    <mergeCell ref="E19:Q19"/>
    <mergeCell ref="T25:V25"/>
    <mergeCell ref="T26:V26"/>
    <mergeCell ref="T18:V18"/>
    <mergeCell ref="T16:V16"/>
    <mergeCell ref="T17:V17"/>
    <mergeCell ref="T22:V22"/>
    <mergeCell ref="T23:V23"/>
    <mergeCell ref="E13:Q13"/>
    <mergeCell ref="R14:S14"/>
    <mergeCell ref="R15:S15"/>
    <mergeCell ref="R16:S16"/>
    <mergeCell ref="E14:Q14"/>
    <mergeCell ref="E15:Q15"/>
    <mergeCell ref="E16:Q16"/>
    <mergeCell ref="R17:S17"/>
    <mergeCell ref="R18:S18"/>
    <mergeCell ref="R13:S13"/>
    <mergeCell ref="E2:U2"/>
    <mergeCell ref="Q5:V5"/>
    <mergeCell ref="Q9:V9"/>
    <mergeCell ref="O4:V4"/>
    <mergeCell ref="O6:V6"/>
    <mergeCell ref="O8:V8"/>
    <mergeCell ref="O3:P3"/>
    <mergeCell ref="O5:P5"/>
    <mergeCell ref="O9:P9"/>
    <mergeCell ref="B4:M9"/>
    <mergeCell ref="O10:V10"/>
    <mergeCell ref="T12:V12"/>
    <mergeCell ref="R11:S11"/>
    <mergeCell ref="T11:V11"/>
    <mergeCell ref="B11:Q11"/>
    <mergeCell ref="E12:Q12"/>
    <mergeCell ref="R12:S12"/>
    <mergeCell ref="T13:V13"/>
    <mergeCell ref="T14:V14"/>
    <mergeCell ref="T28:V28"/>
    <mergeCell ref="T29:V29"/>
    <mergeCell ref="T27:V27"/>
    <mergeCell ref="T15:V15"/>
    <mergeCell ref="T21:V21"/>
    <mergeCell ref="T20:V20"/>
    <mergeCell ref="T19:V19"/>
    <mergeCell ref="T24:V24"/>
    <mergeCell ref="E36:Q36"/>
    <mergeCell ref="T34:V34"/>
    <mergeCell ref="R35:S35"/>
    <mergeCell ref="T35:V35"/>
    <mergeCell ref="E35:Q35"/>
    <mergeCell ref="R34:S34"/>
    <mergeCell ref="E34:Q34"/>
    <mergeCell ref="T36:V36"/>
  </mergeCells>
  <dataValidations count="9">
    <dataValidation type="list" allowBlank="1" showInputMessage="1" promptTitle="入力メッセージ" prompt="プルダウンメニューから選択入力できます。" imeMode="halfAlpha" sqref="Q3">
      <formula1>"2004,2005,2006,2007,2008"</formula1>
    </dataValidation>
    <dataValidation type="list" allowBlank="1" showInputMessage="1" promptTitle="入力メッセージ" prompt="プルダウンメニューから選択入力できます。" imeMode="halfAlpha" sqref="S3">
      <formula1>"4,5,6,7,8,9,10,11,12,1,2,3"</formula1>
    </dataValidation>
    <dataValidation type="list" allowBlank="1" showInputMessage="1" promptTitle="入力メッセージ" prompt="プルダウンメニューから選択入力できます。" imeMode="halfAlpha" sqref="U3">
      <formula1>"1,2,3,4,5,6,7,8,9,10,11,12,13,14,15,16,17,18,19,20,21,22,23,24,25,26,27,28,29,30,31"</formula1>
    </dataValidation>
    <dataValidation type="list" allowBlank="1" showInputMessage="1" promptTitle="入力メッセージ" prompt="プルダウンメニューから選択入力できます。" imeMode="hiragana" sqref="O7">
      <formula1>"小,中,高"</formula1>
    </dataValidation>
    <dataValidation type="list" allowBlank="1" showInputMessage="1" promptTitle="入力メッセージ" prompt="プルダウンメニューから選択入力できます。" imeMode="hiragana" sqref="U7">
      <formula1>"一般,重複"</formula1>
    </dataValidation>
    <dataValidation type="list" allowBlank="1" showInputMessage="1" promptTitle="入力メッセージ" prompt="プルダウンメニューから選択入力できます。" imeMode="halfAlpha" sqref="Q7">
      <formula1>"1,2,3,4,5,6"</formula1>
    </dataValidation>
    <dataValidation type="list" allowBlank="1" showInputMessage="1" promptTitle="入力メッセージ" prompt="プルダウンメニューから選択入力できます。" imeMode="halfAlpha" sqref="S7">
      <formula1>"1,2,3,4,5,6,7,8"</formula1>
    </dataValidation>
    <dataValidation allowBlank="1" showInputMessage="1" showErrorMessage="1" imeMode="hiragana" sqref="E12:Q38 B12:C38 B4:M9 Q5:V5 Q9:V9"/>
    <dataValidation allowBlank="1" showInputMessage="1" showErrorMessage="1" imeMode="halfAlpha" sqref="D12:D38"/>
  </dataValidation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　恵</dc:creator>
  <cp:keywords/>
  <dc:description/>
  <cp:lastModifiedBy>沖縄県立教育センター</cp:lastModifiedBy>
  <cp:lastPrinted>2004-09-28T05:11:05Z</cp:lastPrinted>
  <dcterms:created xsi:type="dcterms:W3CDTF">2004-07-26T00:07:18Z</dcterms:created>
  <dcterms:modified xsi:type="dcterms:W3CDTF">2004-11-30T04:25:27Z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